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'Daten'!$A$1:$F$15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#,##0;(#,##0)"/>
    <numFmt numFmtId="165" formatCode="#,##0.0;(#,##0.0)"/>
    <numFmt numFmtId="166" formatCode="0.0%"/>
    <numFmt numFmtId="167" formatCode="#,##0&quot; €&quot;;(#,##0)&quot; €&quot;"/>
    <numFmt numFmtId="168" formatCode="[Green]▲ 0.0%;[Red]▼ 0.0%;0.0%"/>
  </numFmts>
  <fonts count="14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b val="1"/>
      <color rgb="00FFFFFF"/>
      <sz val="10"/>
    </font>
    <font>
      <name val="Aptos"/>
      <color rgb="0071717A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10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18181B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D97706"/>
      </patternFill>
    </fill>
    <fill>
      <patternFill patternType="solid">
        <fgColor rgb="004F46E5"/>
      </patternFill>
    </fill>
    <fill>
      <patternFill patternType="solid">
        <fgColor rgb="00DB2777"/>
      </patternFill>
    </fill>
  </fills>
  <borders count="11">
    <border>
      <left/>
      <right/>
      <top/>
      <bottom/>
      <diagonal/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  <border>
      <left/>
      <right/>
      <top/>
      <bottom style="thin">
        <color rgb="00D4D4D8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0" fillId="4" borderId="0" pivotButton="0" quotePrefix="0" xfId="0"/>
    <xf numFmtId="0" fontId="7" fillId="4" borderId="0" applyAlignment="1" pivotButton="0" quotePrefix="0" xfId="0">
      <alignment horizontal="left" vertical="center"/>
    </xf>
    <xf numFmtId="0" fontId="8" fillId="4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5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6" borderId="2" pivotButton="0" quotePrefix="0" xfId="0"/>
    <xf numFmtId="0" fontId="0" fillId="7" borderId="2" pivotButton="0" quotePrefix="0" xfId="0"/>
    <xf numFmtId="0" fontId="0" fillId="8" borderId="2" pivotButton="0" quotePrefix="0" xfId="0"/>
    <xf numFmtId="0" fontId="0" fillId="9" borderId="2" pivotButton="0" quotePrefix="0" xfId="0"/>
    <xf numFmtId="0" fontId="9" fillId="4" borderId="5" applyAlignment="1" pivotButton="0" quotePrefix="0" xfId="0">
      <alignment horizontal="left" vertical="center" indent="1"/>
    </xf>
    <xf numFmtId="0" fontId="0" fillId="0" borderId="6" pivotButton="0" quotePrefix="0" xfId="0"/>
    <xf numFmtId="0" fontId="0" fillId="0" borderId="7" pivotButton="0" quotePrefix="0" xfId="0"/>
    <xf numFmtId="167" fontId="10" fillId="4" borderId="5" applyAlignment="1" pivotButton="0" quotePrefix="0" xfId="0">
      <alignment horizontal="left" vertical="center" indent="1"/>
    </xf>
    <xf numFmtId="166" fontId="10" fillId="4" borderId="5" applyAlignment="1" pivotButton="0" quotePrefix="0" xfId="0">
      <alignment horizontal="left" vertical="center" indent="1"/>
    </xf>
    <xf numFmtId="49" fontId="10" fillId="4" borderId="5" applyAlignment="1" pivotButton="0" quotePrefix="0" xfId="0">
      <alignment horizontal="left" vertical="center" indent="1"/>
    </xf>
    <xf numFmtId="0" fontId="11" fillId="4" borderId="8" applyAlignment="1" pivotButton="0" quotePrefix="0" xfId="0">
      <alignment horizontal="left" vertical="top" indent="1"/>
    </xf>
    <xf numFmtId="0" fontId="0" fillId="0" borderId="9" pivotButton="0" quotePrefix="0" xfId="0"/>
    <xf numFmtId="0" fontId="12" fillId="4" borderId="10" applyAlignment="1" pivotButton="0" quotePrefix="0" xfId="0">
      <alignment horizontal="left" vertical="bottom"/>
    </xf>
    <xf numFmtId="0" fontId="0" fillId="0" borderId="10" pivotButton="0" quotePrefix="0" xfId="0"/>
    <xf numFmtId="0" fontId="13" fillId="4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165" fontId="3" fillId="0" borderId="0" pivotButton="0" quotePrefix="0" xfId="0"/>
    <xf numFmtId="0" fontId="4" fillId="0" borderId="0" pivotButton="0" quotePrefix="0" xfId="0"/>
    <xf numFmtId="164" fontId="2" fillId="0" borderId="0" pivotButton="0" quotePrefix="0" xfId="0"/>
    <xf numFmtId="166" fontId="2" fillId="0" borderId="0" pivotButton="0" quotePrefix="0" xfId="0"/>
    <xf numFmtId="49" fontId="2" fillId="0" borderId="0" pivotButton="0" quotePrefix="0" xfId="0"/>
    <xf numFmtId="165" fontId="2" fillId="0" borderId="0" pivotButton="0" quotePrefix="0" xfId="0"/>
    <xf numFmtId="0" fontId="5" fillId="3" borderId="0" pivotButton="0" quotePrefix="0" xfId="0"/>
    <xf numFmtId="0" fontId="0" fillId="3" borderId="0" pivotButton="0" quotePrefix="0" xfId="0"/>
    <xf numFmtId="0" fontId="6" fillId="0" borderId="0" pivotButton="0" quotePrefix="0" xfId="0"/>
    <xf numFmtId="164" fontId="4" fillId="0" borderId="0" pivotButton="0" quotePrefix="0" xfId="0"/>
    <xf numFmtId="166" fontId="4" fillId="0" borderId="0" pivotButton="0" quotePrefix="0" xfId="0"/>
    <xf numFmtId="167" fontId="4" fillId="0" borderId="0" pivotButton="0" quotePrefix="0" xfId="0"/>
    <xf numFmtId="168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Zielerreichung % (KPIs)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'Berechnung'!F1</f>
            </strRef>
          </tx>
          <spPr>
            <a:solidFill xmlns:a="http://schemas.openxmlformats.org/drawingml/2006/main">
              <a:srgbClr val="2563EB"/>
            </a:solidFill>
            <a:ln xmlns:a="http://schemas.openxmlformats.org/drawingml/2006/main">
              <a:prstDash val="solid"/>
            </a:ln>
          </spPr>
          <cat>
            <strRef>
              <f>'Berechnung'!$B$2:$B$15</f>
            </strRef>
          </cat>
          <val>
            <numRef>
              <f>'Berechnung'!$F$2:$F$15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0%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Vorperiode vs Aktuell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'Berechnung'!H1</f>
            </strRef>
          </tx>
          <spPr>
            <a:solidFill xmlns:a="http://schemas.openxmlformats.org/drawingml/2006/main">
              <a:srgbClr val="71717A"/>
            </a:solidFill>
            <a:ln xmlns:a="http://schemas.openxmlformats.org/drawingml/2006/main">
              <a:prstDash val="solid"/>
            </a:ln>
          </spPr>
          <cat>
            <strRef>
              <f>'Berechnung'!$B$2:$B$15</f>
            </strRef>
          </cat>
          <val>
            <numRef>
              <f>'Berechnung'!$H$2:$H$15</f>
            </numRef>
          </val>
        </ser>
        <ser>
          <idx val="1"/>
          <order val="1"/>
          <tx>
            <strRef>
              <f>'Berechnung'!F1</f>
            </strRef>
          </tx>
          <spPr>
            <a:solidFill xmlns:a="http://schemas.openxmlformats.org/drawingml/2006/main">
              <a:srgbClr val="2563EB"/>
            </a:solidFill>
            <a:ln xmlns:a="http://schemas.openxmlformats.org/drawingml/2006/main">
              <a:prstDash val="solid"/>
            </a:ln>
          </spPr>
          <cat>
            <strRef>
              <f>'Berechnung'!$B$2:$B$15</f>
            </strRef>
          </cat>
          <val>
            <numRef>
              <f>'Berechnung'!$F$2:$F$15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0%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legend>
      <legendPos val="b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Trefferquote nach Funktion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'Berechnung'!L1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'Berechnung'!$I$2:$I$7</f>
            </strRef>
          </cat>
          <val>
            <numRef>
              <f>'Berechnung'!$L$2:$L$7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0%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KPI-Status-Verteilung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'Berechnung'!O1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'Berechnung'!$N$2:$N$3</f>
            </strRef>
          </cat>
          <val>
            <numRef>
              <f>'Berechnung'!$O$2:$O$3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Executive KPI Scorecard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Funktionsübergreifende Führungsübersicht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UMSATZ GESAMT</t>
        </is>
      </c>
      <c r="C10" s="13" t="n"/>
      <c r="D10" s="14" t="n"/>
      <c r="E10" s="12" t="inlineStr">
        <is>
          <t>ZIELERREICHUNG</t>
        </is>
      </c>
      <c r="F10" s="13" t="n"/>
      <c r="G10" s="14" t="n"/>
      <c r="H10" s="12" t="inlineStr">
        <is>
          <t>KPI-TREFFERQUOTE</t>
        </is>
      </c>
      <c r="I10" s="13" t="n"/>
      <c r="J10" s="14" t="n"/>
      <c r="K10" s="12" t="inlineStr">
        <is>
          <t>BESTE FUNKTION</t>
        </is>
      </c>
      <c r="L10" s="13" t="n"/>
      <c r="M10" s="14" t="n"/>
      <c r="N10" s="12" t="inlineStr">
        <is>
          <t>SCHWÄCHSTER KPI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Berechnung!$B$21</f>
        <v/>
      </c>
      <c r="C11" s="13" t="n"/>
      <c r="D11" s="14" t="n"/>
      <c r="E11" s="16">
        <f>IFERROR(Berechnung!$D$2/Berechnung!$C$2,0)</f>
        <v/>
      </c>
      <c r="F11" s="13" t="n"/>
      <c r="G11" s="14" t="n"/>
      <c r="H11" s="16">
        <f>Berechnung!$B$20</f>
        <v/>
      </c>
      <c r="I11" s="13" t="n"/>
      <c r="J11" s="14" t="n"/>
      <c r="K11" s="17">
        <f>Berechnung!$B$25</f>
        <v/>
      </c>
      <c r="L11" s="13" t="n"/>
      <c r="M11" s="14" t="n"/>
      <c r="N11" s="17">
        <f>Berechnung!$B$26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Aktuelle Periode</t>
        </is>
      </c>
      <c r="C12" s="4" t="n"/>
      <c r="D12" s="19" t="n"/>
      <c r="E12" s="18" t="inlineStr">
        <is>
          <t>Aktuell / Ziel</t>
        </is>
      </c>
      <c r="F12" s="4" t="n"/>
      <c r="G12" s="19" t="n"/>
      <c r="H12" s="18" t="inlineStr">
        <is>
          <t>Trefferquote / Total</t>
        </is>
      </c>
      <c r="I12" s="4" t="n"/>
      <c r="J12" s="19" t="n"/>
      <c r="K12" s="18" t="inlineStr">
        <is>
          <t>Am stärksten über Ziel</t>
        </is>
      </c>
      <c r="L12" s="4" t="n"/>
      <c r="M12" s="19" t="n"/>
      <c r="N12" s="18" t="inlineStr">
        <is>
          <t>Am stärksten unter Ziel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ÜBERBLICK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FUNKTIONALE AUFSCHLÜSSELUNG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4" customWidth="1" min="2" max="2"/>
    <col width="8" customWidth="1" min="3" max="3"/>
    <col width="12" customWidth="1" min="4" max="4"/>
    <col width="12" customWidth="1" min="5" max="5"/>
    <col width="12" customWidth="1" min="6" max="6"/>
  </cols>
  <sheetData>
    <row r="1">
      <c r="A1" s="23" t="inlineStr">
        <is>
          <t>FUNKTION</t>
        </is>
      </c>
      <c r="B1" s="23" t="inlineStr">
        <is>
          <t>KPI</t>
        </is>
      </c>
      <c r="C1" s="23" t="inlineStr">
        <is>
          <t>EINHEIT</t>
        </is>
      </c>
      <c r="D1" s="23" t="inlineStr">
        <is>
          <t>ZIEL</t>
        </is>
      </c>
      <c r="E1" s="23" t="inlineStr">
        <is>
          <t>VORPERIODE</t>
        </is>
      </c>
      <c r="F1" s="23" t="inlineStr">
        <is>
          <t>AKTUELL</t>
        </is>
      </c>
    </row>
    <row r="2">
      <c r="A2" s="24" t="inlineStr">
        <is>
          <t>Vertrieb</t>
        </is>
      </c>
      <c r="B2" s="24" t="inlineStr">
        <is>
          <t>Umsatz gesamt</t>
        </is>
      </c>
      <c r="C2" s="24" t="inlineStr">
        <is>
          <t>€</t>
        </is>
      </c>
      <c r="D2" s="25" t="n">
        <v>80000</v>
      </c>
      <c r="E2" s="25" t="n">
        <v>68000</v>
      </c>
      <c r="F2" s="25" t="n">
        <v>82000</v>
      </c>
    </row>
    <row r="3">
      <c r="A3" s="24" t="inlineStr">
        <is>
          <t>Vertrieb</t>
        </is>
      </c>
      <c r="B3" s="24" t="inlineStr">
        <is>
          <t>Neue Kunden</t>
        </is>
      </c>
      <c r="C3" s="24" t="inlineStr">
        <is>
          <t>Stk</t>
        </is>
      </c>
      <c r="D3" s="25" t="n">
        <v>240</v>
      </c>
      <c r="E3" s="25" t="n">
        <v>220</v>
      </c>
      <c r="F3" s="25" t="n">
        <v>225</v>
      </c>
    </row>
    <row r="4">
      <c r="A4" s="24" t="inlineStr">
        <is>
          <t>Vertrieb</t>
        </is>
      </c>
      <c r="B4" s="24" t="inlineStr">
        <is>
          <t>Umsatz pro Kunde</t>
        </is>
      </c>
      <c r="C4" s="24" t="inlineStr">
        <is>
          <t>€</t>
        </is>
      </c>
      <c r="D4" s="25" t="n">
        <v>330</v>
      </c>
      <c r="E4" s="25" t="n">
        <v>310</v>
      </c>
      <c r="F4" s="25" t="n">
        <v>365</v>
      </c>
    </row>
    <row r="5">
      <c r="A5" s="24" t="inlineStr">
        <is>
          <t>Marketing</t>
        </is>
      </c>
      <c r="B5" s="24" t="inlineStr">
        <is>
          <t>Leads</t>
        </is>
      </c>
      <c r="C5" s="24" t="inlineStr">
        <is>
          <t>Stk</t>
        </is>
      </c>
      <c r="D5" s="25" t="n">
        <v>4200</v>
      </c>
      <c r="E5" s="25" t="n">
        <v>3800</v>
      </c>
      <c r="F5" s="25" t="n">
        <v>4520</v>
      </c>
    </row>
    <row r="6">
      <c r="A6" s="24" t="inlineStr">
        <is>
          <t>Marketing</t>
        </is>
      </c>
      <c r="B6" s="24" t="inlineStr">
        <is>
          <t>Conversion %</t>
        </is>
      </c>
      <c r="C6" s="24" t="inlineStr">
        <is>
          <t>%</t>
        </is>
      </c>
      <c r="D6" s="26" t="n">
        <v>0.058</v>
      </c>
      <c r="E6" s="26" t="n">
        <v>0.052</v>
      </c>
      <c r="F6" s="26" t="n">
        <v>0.049</v>
      </c>
    </row>
    <row r="7">
      <c r="A7" s="24" t="inlineStr">
        <is>
          <t>Marketing</t>
        </is>
      </c>
      <c r="B7" s="24" t="inlineStr">
        <is>
          <t>ROAS</t>
        </is>
      </c>
      <c r="C7" s="24" t="inlineStr">
        <is>
          <t>x</t>
        </is>
      </c>
      <c r="D7" s="26" t="n">
        <v>3.2</v>
      </c>
      <c r="E7" s="26" t="n">
        <v>2.9</v>
      </c>
      <c r="F7" s="26" t="n">
        <v>3.5</v>
      </c>
    </row>
    <row r="8">
      <c r="A8" s="24" t="inlineStr">
        <is>
          <t>Betrieb</t>
        </is>
      </c>
      <c r="B8" s="24" t="inlineStr">
        <is>
          <t>SLA-Erfüllung</t>
        </is>
      </c>
      <c r="C8" s="24" t="inlineStr">
        <is>
          <t>%</t>
        </is>
      </c>
      <c r="D8" s="26" t="n">
        <v>0.95</v>
      </c>
      <c r="E8" s="26" t="n">
        <v>0.93</v>
      </c>
      <c r="F8" s="26" t="n">
        <v>0.96</v>
      </c>
    </row>
    <row r="9">
      <c r="A9" s="24" t="inlineStr">
        <is>
          <t>Betrieb</t>
        </is>
      </c>
      <c r="B9" s="24" t="inlineStr">
        <is>
          <t>Bestellfehler</t>
        </is>
      </c>
      <c r="C9" s="24" t="inlineStr">
        <is>
          <t>Stk</t>
        </is>
      </c>
      <c r="D9" s="25" t="n">
        <v>18</v>
      </c>
      <c r="E9" s="25" t="n">
        <v>24</v>
      </c>
      <c r="F9" s="25" t="n">
        <v>22</v>
      </c>
    </row>
    <row r="10">
      <c r="A10" s="24" t="inlineStr">
        <is>
          <t>Finanzen</t>
        </is>
      </c>
      <c r="B10" s="24" t="inlineStr">
        <is>
          <t>Gewinnmarge</t>
        </is>
      </c>
      <c r="C10" s="24" t="inlineStr">
        <is>
          <t>%</t>
        </is>
      </c>
      <c r="D10" s="26" t="n">
        <v>0.21</v>
      </c>
      <c r="E10" s="26" t="n">
        <v>0.19</v>
      </c>
      <c r="F10" s="26" t="n">
        <v>0.18</v>
      </c>
    </row>
    <row r="11">
      <c r="A11" s="24" t="inlineStr">
        <is>
          <t>Finanzen</t>
        </is>
      </c>
      <c r="B11" s="24" t="inlineStr">
        <is>
          <t>DSO</t>
        </is>
      </c>
      <c r="C11" s="24" t="inlineStr">
        <is>
          <t>Tage</t>
        </is>
      </c>
      <c r="D11" s="25" t="n">
        <v>32</v>
      </c>
      <c r="E11" s="25" t="n">
        <v>38</v>
      </c>
      <c r="F11" s="25" t="n">
        <v>30</v>
      </c>
    </row>
    <row r="12">
      <c r="A12" s="24" t="inlineStr">
        <is>
          <t>Kunde</t>
        </is>
      </c>
      <c r="B12" s="24" t="inlineStr">
        <is>
          <t>NPS</t>
        </is>
      </c>
      <c r="C12" s="24" t="inlineStr">
        <is>
          <t>Pkt</t>
        </is>
      </c>
      <c r="D12" s="25" t="n">
        <v>46</v>
      </c>
      <c r="E12" s="25" t="n">
        <v>42</v>
      </c>
      <c r="F12" s="25" t="n">
        <v>51</v>
      </c>
    </row>
    <row r="13">
      <c r="A13" s="24" t="inlineStr">
        <is>
          <t>Kunde</t>
        </is>
      </c>
      <c r="B13" s="24" t="inlineStr">
        <is>
          <t>Verlängerung %</t>
        </is>
      </c>
      <c r="C13" s="24" t="inlineStr">
        <is>
          <t>%</t>
        </is>
      </c>
      <c r="D13" s="26" t="n">
        <v>0.82</v>
      </c>
      <c r="E13" s="26" t="n">
        <v>0.79</v>
      </c>
      <c r="F13" s="26" t="n">
        <v>0.78</v>
      </c>
    </row>
    <row r="14">
      <c r="A14" s="24" t="inlineStr">
        <is>
          <t>Personal</t>
        </is>
      </c>
      <c r="B14" s="24" t="inlineStr">
        <is>
          <t>Headcount</t>
        </is>
      </c>
      <c r="C14" s="24" t="inlineStr">
        <is>
          <t>Pers</t>
        </is>
      </c>
      <c r="D14" s="25" t="n">
        <v>185</v>
      </c>
      <c r="E14" s="25" t="n">
        <v>178</v>
      </c>
      <c r="F14" s="25" t="n">
        <v>191</v>
      </c>
    </row>
    <row r="15">
      <c r="A15" s="24" t="inlineStr">
        <is>
          <t>Personal</t>
        </is>
      </c>
      <c r="B15" s="24" t="inlineStr">
        <is>
          <t>Fluktuation %</t>
        </is>
      </c>
      <c r="C15" s="24" t="inlineStr">
        <is>
          <t>%</t>
        </is>
      </c>
      <c r="D15" s="26" t="n">
        <v>0.08</v>
      </c>
      <c r="E15" s="26" t="n">
        <v>0.09</v>
      </c>
      <c r="F15" s="26" t="n">
        <v>0.07000000000000001</v>
      </c>
    </row>
  </sheetData>
  <autoFilter ref="A1:F1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6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11" customWidth="1" min="3" max="3"/>
    <col width="11" customWidth="1" min="4" max="4"/>
    <col width="11" customWidth="1" min="5" max="5"/>
    <col width="11" customWidth="1" min="6" max="6"/>
    <col width="16" customWidth="1" min="7" max="7"/>
    <col width="2" customWidth="1" min="8" max="8"/>
    <col width="13" customWidth="1" min="9" max="9"/>
    <col width="11" customWidth="1" min="10" max="10"/>
    <col width="13" customWidth="1" min="11" max="11"/>
    <col width="10" customWidth="1" min="12" max="12"/>
    <col width="18" customWidth="1" min="14" max="14"/>
    <col width="8" customWidth="1" min="15" max="15"/>
  </cols>
  <sheetData>
    <row r="1">
      <c r="A1" s="23" t="inlineStr">
        <is>
          <t>FUNCTION</t>
        </is>
      </c>
      <c r="B1" s="23" t="inlineStr">
        <is>
          <t>KPI</t>
        </is>
      </c>
      <c r="C1" s="23" t="inlineStr">
        <is>
          <t>TARGET</t>
        </is>
      </c>
      <c r="D1" s="23" t="inlineStr">
        <is>
          <t>CURRENT</t>
        </is>
      </c>
      <c r="E1" s="23" t="inlineStr">
        <is>
          <t>PREVIOUS</t>
        </is>
      </c>
      <c r="F1" s="23" t="inlineStr">
        <is>
          <t>ATTAINMENT %</t>
        </is>
      </c>
      <c r="G1" s="23" t="inlineStr">
        <is>
          <t>STATUS</t>
        </is>
      </c>
      <c r="H1" s="23" t="inlineStr">
        <is>
          <t>PREVIOUS %</t>
        </is>
      </c>
      <c r="I1" s="23" t="inlineStr">
        <is>
          <t>FUNKTION</t>
        </is>
      </c>
      <c r="J1" s="23" t="inlineStr">
        <is>
          <t>KPI-ANZAHL</t>
        </is>
      </c>
      <c r="K1" s="23" t="inlineStr">
        <is>
          <t>ÜBER ZIEL</t>
        </is>
      </c>
      <c r="L1" s="23" t="inlineStr">
        <is>
          <t>TREFFERQUOTE %</t>
        </is>
      </c>
      <c r="N1" s="23" t="inlineStr">
        <is>
          <t>STATUS</t>
        </is>
      </c>
      <c r="O1" s="23" t="inlineStr">
        <is>
          <t>COUNT</t>
        </is>
      </c>
    </row>
    <row r="2">
      <c r="A2" s="27" t="inlineStr">
        <is>
          <t>Vertrieb</t>
        </is>
      </c>
      <c r="B2" s="24" t="inlineStr">
        <is>
          <t>Umsatz gesamt</t>
        </is>
      </c>
      <c r="C2" s="28">
        <f>'Daten'!$D$2</f>
        <v/>
      </c>
      <c r="D2" s="28">
        <f>'Daten'!$F$2</f>
        <v/>
      </c>
      <c r="E2" s="28">
        <f>'Daten'!$E$2</f>
        <v/>
      </c>
      <c r="F2" s="29">
        <f>IFERROR(D2/C2,0)</f>
        <v/>
      </c>
      <c r="G2" s="30">
        <f>IF(D2&gt;=C2,"✓ Über Ziel","✗ Unter Ziel")</f>
        <v/>
      </c>
      <c r="H2" s="29">
        <f>IFERROR(E2/C2,0)</f>
        <v/>
      </c>
      <c r="I2" s="27" t="inlineStr">
        <is>
          <t>Vertrieb</t>
        </is>
      </c>
      <c r="J2" s="28">
        <f>COUNTIFS($A$2:$A$15,$I2)</f>
        <v/>
      </c>
      <c r="K2" s="28">
        <f>COUNTIFS($A$2:$A$15,$I2,$G$2:$G$15,"✓ Über Ziel")</f>
        <v/>
      </c>
      <c r="L2" s="29">
        <f>IFERROR(K2/J2,0)</f>
        <v/>
      </c>
      <c r="N2" s="24" t="inlineStr">
        <is>
          <t>✓ Über Ziel</t>
        </is>
      </c>
      <c r="O2" s="28">
        <f>COUNTIFS($G$2:$G$15,"✓ Über Ziel")</f>
        <v/>
      </c>
    </row>
    <row r="3">
      <c r="A3" s="27" t="inlineStr">
        <is>
          <t>Vertrieb</t>
        </is>
      </c>
      <c r="B3" s="24" t="inlineStr">
        <is>
          <t>Neue Kunden</t>
        </is>
      </c>
      <c r="C3" s="28">
        <f>'Daten'!$D$3</f>
        <v/>
      </c>
      <c r="D3" s="28">
        <f>'Daten'!$F$3</f>
        <v/>
      </c>
      <c r="E3" s="28">
        <f>'Daten'!$E$3</f>
        <v/>
      </c>
      <c r="F3" s="29">
        <f>IFERROR(D3/C3,0)</f>
        <v/>
      </c>
      <c r="G3" s="30">
        <f>IF(D3&gt;=C3,"✓ Über Ziel","✗ Unter Ziel")</f>
        <v/>
      </c>
      <c r="H3" s="29">
        <f>IFERROR(E3/C3,0)</f>
        <v/>
      </c>
      <c r="I3" s="27" t="inlineStr">
        <is>
          <t>Marketing</t>
        </is>
      </c>
      <c r="J3" s="28">
        <f>COUNTIFS($A$2:$A$15,$I3)</f>
        <v/>
      </c>
      <c r="K3" s="28">
        <f>COUNTIFS($A$2:$A$15,$I3,$G$2:$G$15,"✓ Über Ziel")</f>
        <v/>
      </c>
      <c r="L3" s="29">
        <f>IFERROR(K3/J3,0)</f>
        <v/>
      </c>
      <c r="N3" s="24" t="inlineStr">
        <is>
          <t>✗ Unter Ziel</t>
        </is>
      </c>
      <c r="O3" s="28">
        <f>COUNTIFS($G$2:$G$15,"✗ Unter Ziel")</f>
        <v/>
      </c>
    </row>
    <row r="4">
      <c r="A4" s="27" t="inlineStr">
        <is>
          <t>Vertrieb</t>
        </is>
      </c>
      <c r="B4" s="24" t="inlineStr">
        <is>
          <t>Umsatz pro Kunde</t>
        </is>
      </c>
      <c r="C4" s="28">
        <f>'Daten'!$D$4</f>
        <v/>
      </c>
      <c r="D4" s="28">
        <f>'Daten'!$F$4</f>
        <v/>
      </c>
      <c r="E4" s="28">
        <f>'Daten'!$E$4</f>
        <v/>
      </c>
      <c r="F4" s="29">
        <f>IFERROR(D4/C4,0)</f>
        <v/>
      </c>
      <c r="G4" s="30">
        <f>IF(D4&gt;=C4,"✓ Über Ziel","✗ Unter Ziel")</f>
        <v/>
      </c>
      <c r="H4" s="29">
        <f>IFERROR(E4/C4,0)</f>
        <v/>
      </c>
      <c r="I4" s="27" t="inlineStr">
        <is>
          <t>Betrieb</t>
        </is>
      </c>
      <c r="J4" s="28">
        <f>COUNTIFS($A$2:$A$15,$I4)</f>
        <v/>
      </c>
      <c r="K4" s="28">
        <f>COUNTIFS($A$2:$A$15,$I4,$G$2:$G$15,"✓ Über Ziel")</f>
        <v/>
      </c>
      <c r="L4" s="29">
        <f>IFERROR(K4/J4,0)</f>
        <v/>
      </c>
    </row>
    <row r="5">
      <c r="A5" s="27" t="inlineStr">
        <is>
          <t>Marketing</t>
        </is>
      </c>
      <c r="B5" s="24" t="inlineStr">
        <is>
          <t>Leads</t>
        </is>
      </c>
      <c r="C5" s="28">
        <f>'Daten'!$D$5</f>
        <v/>
      </c>
      <c r="D5" s="28">
        <f>'Daten'!$F$5</f>
        <v/>
      </c>
      <c r="E5" s="28">
        <f>'Daten'!$E$5</f>
        <v/>
      </c>
      <c r="F5" s="29">
        <f>IFERROR(D5/C5,0)</f>
        <v/>
      </c>
      <c r="G5" s="30">
        <f>IF(D5&gt;=C5,"✓ Über Ziel","✗ Unter Ziel")</f>
        <v/>
      </c>
      <c r="H5" s="29">
        <f>IFERROR(E5/C5,0)</f>
        <v/>
      </c>
      <c r="I5" s="27" t="inlineStr">
        <is>
          <t>Finanzen</t>
        </is>
      </c>
      <c r="J5" s="28">
        <f>COUNTIFS($A$2:$A$15,$I5)</f>
        <v/>
      </c>
      <c r="K5" s="28">
        <f>COUNTIFS($A$2:$A$15,$I5,$G$2:$G$15,"✓ Über Ziel")</f>
        <v/>
      </c>
      <c r="L5" s="29">
        <f>IFERROR(K5/J5,0)</f>
        <v/>
      </c>
    </row>
    <row r="6">
      <c r="A6" s="27" t="inlineStr">
        <is>
          <t>Marketing</t>
        </is>
      </c>
      <c r="B6" s="24" t="inlineStr">
        <is>
          <t>Conversion %</t>
        </is>
      </c>
      <c r="C6" s="31">
        <f>'Daten'!$D$6</f>
        <v/>
      </c>
      <c r="D6" s="31">
        <f>'Daten'!$F$6</f>
        <v/>
      </c>
      <c r="E6" s="31">
        <f>'Daten'!$E$6</f>
        <v/>
      </c>
      <c r="F6" s="29">
        <f>IFERROR(D6/C6,0)</f>
        <v/>
      </c>
      <c r="G6" s="30">
        <f>IF(D6&gt;=C6,"✓ Über Ziel","✗ Unter Ziel")</f>
        <v/>
      </c>
      <c r="H6" s="29">
        <f>IFERROR(E6/C6,0)</f>
        <v/>
      </c>
      <c r="I6" s="27" t="inlineStr">
        <is>
          <t>Kunde</t>
        </is>
      </c>
      <c r="J6" s="28">
        <f>COUNTIFS($A$2:$A$15,$I6)</f>
        <v/>
      </c>
      <c r="K6" s="28">
        <f>COUNTIFS($A$2:$A$15,$I6,$G$2:$G$15,"✓ Über Ziel")</f>
        <v/>
      </c>
      <c r="L6" s="29">
        <f>IFERROR(K6/J6,0)</f>
        <v/>
      </c>
    </row>
    <row r="7">
      <c r="A7" s="27" t="inlineStr">
        <is>
          <t>Marketing</t>
        </is>
      </c>
      <c r="B7" s="24" t="inlineStr">
        <is>
          <t>ROAS</t>
        </is>
      </c>
      <c r="C7" s="31">
        <f>'Daten'!$D$7</f>
        <v/>
      </c>
      <c r="D7" s="31">
        <f>'Daten'!$F$7</f>
        <v/>
      </c>
      <c r="E7" s="31">
        <f>'Daten'!$E$7</f>
        <v/>
      </c>
      <c r="F7" s="29">
        <f>IFERROR(D7/C7,0)</f>
        <v/>
      </c>
      <c r="G7" s="30">
        <f>IF(D7&gt;=C7,"✓ Über Ziel","✗ Unter Ziel")</f>
        <v/>
      </c>
      <c r="H7" s="29">
        <f>IFERROR(E7/C7,0)</f>
        <v/>
      </c>
      <c r="I7" s="27" t="inlineStr">
        <is>
          <t>Personal</t>
        </is>
      </c>
      <c r="J7" s="28">
        <f>COUNTIFS($A$2:$A$15,$I7)</f>
        <v/>
      </c>
      <c r="K7" s="28">
        <f>COUNTIFS($A$2:$A$15,$I7,$G$2:$G$15,"✓ Über Ziel")</f>
        <v/>
      </c>
      <c r="L7" s="29">
        <f>IFERROR(K7/J7,0)</f>
        <v/>
      </c>
    </row>
    <row r="8">
      <c r="A8" s="27" t="inlineStr">
        <is>
          <t>Betrieb</t>
        </is>
      </c>
      <c r="B8" s="24" t="inlineStr">
        <is>
          <t>SLA-Erfüllung</t>
        </is>
      </c>
      <c r="C8" s="31">
        <f>'Daten'!$D$8</f>
        <v/>
      </c>
      <c r="D8" s="31">
        <f>'Daten'!$F$8</f>
        <v/>
      </c>
      <c r="E8" s="31">
        <f>'Daten'!$E$8</f>
        <v/>
      </c>
      <c r="F8" s="29">
        <f>IFERROR(D8/C8,0)</f>
        <v/>
      </c>
      <c r="G8" s="30">
        <f>IF(D8&gt;=C8,"✓ Über Ziel","✗ Unter Ziel")</f>
        <v/>
      </c>
      <c r="H8" s="29">
        <f>IFERROR(E8/C8,0)</f>
        <v/>
      </c>
    </row>
    <row r="9">
      <c r="A9" s="27" t="inlineStr">
        <is>
          <t>Betrieb</t>
        </is>
      </c>
      <c r="B9" s="24" t="inlineStr">
        <is>
          <t>Bestellfehler</t>
        </is>
      </c>
      <c r="C9" s="28">
        <f>'Daten'!$D$9</f>
        <v/>
      </c>
      <c r="D9" s="28">
        <f>'Daten'!$F$9</f>
        <v/>
      </c>
      <c r="E9" s="28">
        <f>'Daten'!$E$9</f>
        <v/>
      </c>
      <c r="F9" s="29">
        <f>IFERROR(D9/C9,0)</f>
        <v/>
      </c>
      <c r="G9" s="30">
        <f>IF(D9&gt;=C9,"✓ Über Ziel","✗ Unter Ziel")</f>
        <v/>
      </c>
      <c r="H9" s="29">
        <f>IFERROR(E9/C9,0)</f>
        <v/>
      </c>
    </row>
    <row r="10">
      <c r="A10" s="27" t="inlineStr">
        <is>
          <t>Finanzen</t>
        </is>
      </c>
      <c r="B10" s="24" t="inlineStr">
        <is>
          <t>Gewinnmarge</t>
        </is>
      </c>
      <c r="C10" s="31">
        <f>'Daten'!$D$10</f>
        <v/>
      </c>
      <c r="D10" s="31">
        <f>'Daten'!$F$10</f>
        <v/>
      </c>
      <c r="E10" s="31">
        <f>'Daten'!$E$10</f>
        <v/>
      </c>
      <c r="F10" s="29">
        <f>IFERROR(D10/C10,0)</f>
        <v/>
      </c>
      <c r="G10" s="30">
        <f>IF(D10&gt;=C10,"✓ Über Ziel","✗ Unter Ziel")</f>
        <v/>
      </c>
      <c r="H10" s="29">
        <f>IFERROR(E10/C10,0)</f>
        <v/>
      </c>
    </row>
    <row r="11">
      <c r="A11" s="27" t="inlineStr">
        <is>
          <t>Finanzen</t>
        </is>
      </c>
      <c r="B11" s="24" t="inlineStr">
        <is>
          <t>DSO</t>
        </is>
      </c>
      <c r="C11" s="28">
        <f>'Daten'!$D$11</f>
        <v/>
      </c>
      <c r="D11" s="28">
        <f>'Daten'!$F$11</f>
        <v/>
      </c>
      <c r="E11" s="28">
        <f>'Daten'!$E$11</f>
        <v/>
      </c>
      <c r="F11" s="29">
        <f>IFERROR(D11/C11,0)</f>
        <v/>
      </c>
      <c r="G11" s="30">
        <f>IF(D11&lt;=C11,"✓ Über Ziel","✗ Unter Ziel")</f>
        <v/>
      </c>
      <c r="H11" s="29">
        <f>IFERROR(E11/C11,0)</f>
        <v/>
      </c>
    </row>
    <row r="12">
      <c r="A12" s="27" t="inlineStr">
        <is>
          <t>Kunde</t>
        </is>
      </c>
      <c r="B12" s="24" t="inlineStr">
        <is>
          <t>NPS</t>
        </is>
      </c>
      <c r="C12" s="28">
        <f>'Daten'!$D$12</f>
        <v/>
      </c>
      <c r="D12" s="28">
        <f>'Daten'!$F$12</f>
        <v/>
      </c>
      <c r="E12" s="28">
        <f>'Daten'!$E$12</f>
        <v/>
      </c>
      <c r="F12" s="29">
        <f>IFERROR(D12/C12,0)</f>
        <v/>
      </c>
      <c r="G12" s="30">
        <f>IF(D12&gt;=C12,"✓ Über Ziel","✗ Unter Ziel")</f>
        <v/>
      </c>
      <c r="H12" s="29">
        <f>IFERROR(E12/C12,0)</f>
        <v/>
      </c>
    </row>
    <row r="13">
      <c r="A13" s="27" t="inlineStr">
        <is>
          <t>Kunde</t>
        </is>
      </c>
      <c r="B13" s="24" t="inlineStr">
        <is>
          <t>Verlängerung %</t>
        </is>
      </c>
      <c r="C13" s="31">
        <f>'Daten'!$D$13</f>
        <v/>
      </c>
      <c r="D13" s="31">
        <f>'Daten'!$F$13</f>
        <v/>
      </c>
      <c r="E13" s="31">
        <f>'Daten'!$E$13</f>
        <v/>
      </c>
      <c r="F13" s="29">
        <f>IFERROR(D13/C13,0)</f>
        <v/>
      </c>
      <c r="G13" s="30">
        <f>IF(D13&gt;=C13,"✓ Über Ziel","✗ Unter Ziel")</f>
        <v/>
      </c>
      <c r="H13" s="29">
        <f>IFERROR(E13/C13,0)</f>
        <v/>
      </c>
    </row>
    <row r="14">
      <c r="A14" s="27" t="inlineStr">
        <is>
          <t>Personal</t>
        </is>
      </c>
      <c r="B14" s="24" t="inlineStr">
        <is>
          <t>Headcount</t>
        </is>
      </c>
      <c r="C14" s="28">
        <f>'Daten'!$D$14</f>
        <v/>
      </c>
      <c r="D14" s="28">
        <f>'Daten'!$F$14</f>
        <v/>
      </c>
      <c r="E14" s="28">
        <f>'Daten'!$E$14</f>
        <v/>
      </c>
      <c r="F14" s="29">
        <f>IFERROR(D14/C14,0)</f>
        <v/>
      </c>
      <c r="G14" s="30">
        <f>IF(D14&gt;=C14,"✓ Über Ziel","✗ Unter Ziel")</f>
        <v/>
      </c>
      <c r="H14" s="29">
        <f>IFERROR(E14/C14,0)</f>
        <v/>
      </c>
    </row>
    <row r="15">
      <c r="A15" s="27" t="inlineStr">
        <is>
          <t>Personal</t>
        </is>
      </c>
      <c r="B15" s="24" t="inlineStr">
        <is>
          <t>Fluktuation %</t>
        </is>
      </c>
      <c r="C15" s="31">
        <f>'Daten'!$D$15</f>
        <v/>
      </c>
      <c r="D15" s="31">
        <f>'Daten'!$F$15</f>
        <v/>
      </c>
      <c r="E15" s="31">
        <f>'Daten'!$E$15</f>
        <v/>
      </c>
      <c r="F15" s="29">
        <f>IFERROR(D15/C15,0)</f>
        <v/>
      </c>
      <c r="G15" s="30">
        <f>IF(D15&gt;=C15,"✓ Über Ziel","✗ Unter Ziel")</f>
        <v/>
      </c>
      <c r="H15" s="29">
        <f>IFERROR(E15/C15,0)</f>
        <v/>
      </c>
    </row>
    <row r="16">
      <c r="A16" s="32" t="inlineStr">
        <is>
          <t>Scorecard-Berechnungen</t>
        </is>
      </c>
      <c r="B16" s="33" t="n"/>
    </row>
    <row r="17">
      <c r="A17" s="34" t="inlineStr">
        <is>
          <t>KPIs gesamt</t>
        </is>
      </c>
      <c r="B17" s="35">
        <f>COUNTA($A$2:$A$15)</f>
        <v/>
      </c>
    </row>
    <row r="18">
      <c r="A18" s="34" t="inlineStr">
        <is>
          <t>Über Ziel</t>
        </is>
      </c>
      <c r="B18" s="35">
        <f>COUNTIFS($G$2:$G$15,"✓ Über Ziel")</f>
        <v/>
      </c>
    </row>
    <row r="19">
      <c r="A19" s="34" t="inlineStr">
        <is>
          <t>Unter Ziel</t>
        </is>
      </c>
      <c r="B19" s="35">
        <f>COUNTIFS($G$2:$G$15,"✗ Unter Ziel")</f>
        <v/>
      </c>
    </row>
    <row r="20">
      <c r="A20" s="34" t="inlineStr">
        <is>
          <t>Trefferquote</t>
        </is>
      </c>
      <c r="B20" s="36">
        <f>IFERROR($B$18/$B$17,0)</f>
        <v/>
      </c>
    </row>
    <row r="21">
      <c r="A21" s="34" t="inlineStr">
        <is>
          <t>Aktueller Umsatz</t>
        </is>
      </c>
      <c r="B21" s="37">
        <f>$D$2</f>
        <v/>
      </c>
    </row>
    <row r="22">
      <c r="A22" s="34" t="inlineStr">
        <is>
          <t>Ziel-Umsatz</t>
        </is>
      </c>
      <c r="B22" s="37">
        <f>$C$2</f>
        <v/>
      </c>
    </row>
    <row r="23">
      <c r="A23" s="34" t="inlineStr">
        <is>
          <t>Umsatz Vorperiode</t>
        </is>
      </c>
      <c r="B23" s="37">
        <f>$E$2</f>
        <v/>
      </c>
    </row>
    <row r="24">
      <c r="A24" s="34" t="inlineStr">
        <is>
          <t>YoY-Wachstum %</t>
        </is>
      </c>
      <c r="B24" s="38">
        <f>IFERROR(($D$2-$E$2)/$E$2,0)</f>
        <v/>
      </c>
    </row>
    <row r="25">
      <c r="A25" s="34" t="inlineStr">
        <is>
          <t>Beste Funktion</t>
        </is>
      </c>
      <c r="B25" s="39">
        <f>INDEX($I$2:$I$7,MATCH(MAX($L$2:$L$7),$L$2:$L$7,0))</f>
        <v/>
      </c>
    </row>
    <row r="26">
      <c r="A26" s="34" t="inlineStr">
        <is>
          <t>Schwächster KPI</t>
        </is>
      </c>
      <c r="B26" s="39">
        <f>INDEX($B$2:$B$15,MATCH(MIN($F$2:$F$15),$F$2:$F$15,0))</f>
        <v/>
      </c>
    </row>
  </sheetData>
  <conditionalFormatting sqref="F2:F15">
    <cfRule type="colorScale" priority="1">
      <colorScale>
        <cfvo type="num" val="0.7"/>
        <cfvo type="num" val="1"/>
        <cfvo type="num" val="1.2"/>
        <color rgb="00F8696B"/>
        <color rgb="00FFEB84"/>
        <color rgb="0063BE7B"/>
      </colorScale>
    </cfRule>
  </conditionalFormatting>
  <conditionalFormatting sqref="L2:L7">
    <cfRule type="dataBar" priority="2">
      <dataBar>
        <cfvo type="min"/>
        <cfvo type="max"/>
        <color rgb="00059669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2026-06-02T15:44:51Z</dcterms:created>
  <dcterms:modified xmlns:dcterms="http://purl.org/dc/terms/" xmlns:xsi="http://www.w3.org/2001/XMLSchema-instance" xsi:type="dcterms:W3CDTF">2026-06-02T15:44:51Z</dcterms:modified>
</cp:coreProperties>
</file>