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'Daten'!$A$1:$I$121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;(#,##0)"/>
    <numFmt numFmtId="165" formatCode="#,##0&quot; €&quot;;(#,##0)&quot; €&quot;"/>
    <numFmt numFmtId="166" formatCode="0.0%"/>
    <numFmt numFmtId="167" formatCode="#,##0.0;(#,##0.0)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DB2777"/>
      </patternFill>
    </fill>
    <fill>
      <patternFill patternType="solid">
        <fgColor rgb="00059669"/>
      </patternFill>
    </fill>
    <fill>
      <patternFill patternType="solid">
        <fgColor rgb="004F46E5"/>
      </patternFill>
    </fill>
    <fill>
      <patternFill patternType="solid">
        <fgColor rgb="00D97706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4" borderId="0" pivotButton="0" quotePrefix="0" xfId="0"/>
    <xf numFmtId="0" fontId="7" fillId="4" borderId="0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6" borderId="2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9" fillId="4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4" fontId="10" fillId="4" borderId="5" applyAlignment="1" pivotButton="0" quotePrefix="0" xfId="0">
      <alignment horizontal="left" vertical="center" indent="1"/>
    </xf>
    <xf numFmtId="165" fontId="10" fillId="4" borderId="5" applyAlignment="1" pivotButton="0" quotePrefix="0" xfId="0">
      <alignment horizontal="left" vertical="center" indent="1"/>
    </xf>
    <xf numFmtId="167" fontId="10" fillId="4" borderId="5" applyAlignment="1" pivotButton="0" quotePrefix="0" xfId="0">
      <alignment horizontal="left" vertical="center" indent="1"/>
    </xf>
    <xf numFmtId="0" fontId="11" fillId="4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4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49" fontId="2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5" fontId="2" fillId="0" borderId="0" pivotButton="0" quotePrefix="0" xfId="0"/>
    <xf numFmtId="166" fontId="2" fillId="0" borderId="0" pivotButton="0" quotePrefix="0" xfId="0"/>
    <xf numFmtId="0" fontId="5" fillId="3" borderId="0" pivotButton="0" quotePrefix="0" xfId="0"/>
    <xf numFmtId="0" fontId="0" fillId="3" borderId="0" pivotButton="0" quotePrefix="0" xfId="0"/>
    <xf numFmtId="0" fontId="6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Bestandswert nach Kategorie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'Berechnung'!$A$2:$A$6</f>
            </strRef>
          </cat>
          <val>
            <numRef>
              <f>'Berechnung'!$C$2:$C$6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ABC-Analyse (Wert %)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'Berechnung'!G1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'Berechnung'!$F$2:$F$4</f>
            </strRef>
          </cat>
          <val>
            <numRef>
              <f>'Berechnung'!$G$2:$G$4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SKUs nach Absatz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'Berechnung'!M1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'Berechnung'!$L$2:$L$11</f>
            </strRef>
          </cat>
          <val>
            <numRef>
              <f>'Berechnung'!$M$2:$M$11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Kritische Bestände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'Berechnung'!Q1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'Berechnung'!$P$2:$P$11</f>
            </strRef>
          </cat>
          <val>
            <numRef>
              <f>'Berechnung'!$Q$2:$Q$11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Bestands-Tracker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Lager, Nachbestellung, Wert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SKUS GESAMT</t>
        </is>
      </c>
      <c r="C10" s="13" t="n"/>
      <c r="D10" s="14" t="n"/>
      <c r="E10" s="12" t="inlineStr">
        <is>
          <t>KRITISCHE SKUS</t>
        </is>
      </c>
      <c r="F10" s="13" t="n"/>
      <c r="G10" s="14" t="n"/>
      <c r="H10" s="12" t="inlineStr">
        <is>
          <t>BESTANDSWERT</t>
        </is>
      </c>
      <c r="I10" s="13" t="n"/>
      <c r="J10" s="14" t="n"/>
      <c r="K10" s="12" t="inlineStr">
        <is>
          <t>UMSCHLAG</t>
        </is>
      </c>
      <c r="L10" s="13" t="n"/>
      <c r="M10" s="14" t="n"/>
      <c r="N10" s="12" t="inlineStr">
        <is>
          <t>STÜCK/MONAT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Berechnung!$B$18</f>
        <v/>
      </c>
      <c r="F11" s="13" t="n"/>
      <c r="G11" s="14" t="n"/>
      <c r="H11" s="16">
        <f>Berechnung!$B$20</f>
        <v/>
      </c>
      <c r="I11" s="13" t="n"/>
      <c r="J11" s="14" t="n"/>
      <c r="K11" s="17">
        <f>Berechnung!$B$24</f>
        <v/>
      </c>
      <c r="L11" s="13" t="n"/>
      <c r="M11" s="14" t="n"/>
      <c r="N11" s="15">
        <f>Berechnung!$B$22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Aktive Produkte</t>
        </is>
      </c>
      <c r="C12" s="4" t="n"/>
      <c r="D12" s="19" t="n"/>
      <c r="E12" s="18" t="inlineStr">
        <is>
          <t>Bestand ≤ Meldebestand</t>
        </is>
      </c>
      <c r="F12" s="4" t="n"/>
      <c r="G12" s="19" t="n"/>
      <c r="H12" s="18" t="inlineStr">
        <is>
          <t>Kosten × Bestand</t>
        </is>
      </c>
      <c r="I12" s="4" t="n"/>
      <c r="J12" s="19" t="n"/>
      <c r="K12" s="18" t="inlineStr">
        <is>
          <t>Jahresumsatz / Bestand</t>
        </is>
      </c>
      <c r="L12" s="4" t="n"/>
      <c r="M12" s="19" t="n"/>
      <c r="N12" s="18" t="inlineStr">
        <is>
          <t>Alle SKUs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AUFSCHLÜSSELUNG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5" customWidth="1" min="3" max="3"/>
    <col width="9" customWidth="1" min="4" max="4"/>
    <col width="11" customWidth="1" min="5" max="5"/>
    <col width="14" customWidth="1" min="6" max="6"/>
    <col width="14" customWidth="1" min="7" max="7"/>
    <col width="11" customWidth="1" min="8" max="8"/>
    <col width="13" customWidth="1" min="9" max="9"/>
  </cols>
  <sheetData>
    <row r="1">
      <c r="A1" s="23" t="inlineStr">
        <is>
          <t>SKU</t>
        </is>
      </c>
      <c r="B1" s="23" t="inlineStr">
        <is>
          <t>PRODUKT</t>
        </is>
      </c>
      <c r="C1" s="23" t="inlineStr">
        <is>
          <t>KATEGORIE</t>
        </is>
      </c>
      <c r="D1" s="23" t="inlineStr">
        <is>
          <t>BESTAND</t>
        </is>
      </c>
      <c r="E1" s="23" t="inlineStr">
        <is>
          <t>MELDEBESTAND</t>
        </is>
      </c>
      <c r="F1" s="23" t="inlineStr">
        <is>
          <t>STÜCKKOSTEN (€)</t>
        </is>
      </c>
      <c r="G1" s="23" t="inlineStr">
        <is>
          <t>STÜCKPREIS (€)</t>
        </is>
      </c>
      <c r="H1" s="23" t="inlineStr">
        <is>
          <t>VERKAUFT/MONAT</t>
        </is>
      </c>
      <c r="I1" s="23" t="inlineStr">
        <is>
          <t>STATUS</t>
        </is>
      </c>
    </row>
    <row r="2">
      <c r="A2" s="24" t="inlineStr">
        <is>
          <t>SKU-1000</t>
        </is>
      </c>
      <c r="B2" s="24" t="inlineStr">
        <is>
          <t>Büro Product 1</t>
        </is>
      </c>
      <c r="C2" s="24" t="inlineStr">
        <is>
          <t>Büro</t>
        </is>
      </c>
      <c r="D2" s="25" t="n">
        <v>229</v>
      </c>
      <c r="E2" s="25" t="n">
        <v>15</v>
      </c>
      <c r="F2" s="26" t="n">
        <v>113</v>
      </c>
      <c r="G2" s="26" t="n">
        <v>222</v>
      </c>
      <c r="H2" s="25" t="n">
        <v>50</v>
      </c>
      <c r="I2" s="27">
        <f>IF(D2=0,"Ausverkauft",IF(D2&lt;=E2,"Nachbestellen","OK"))</f>
        <v/>
      </c>
    </row>
    <row r="3">
      <c r="A3" s="24" t="inlineStr">
        <is>
          <t>SKU-1001</t>
        </is>
      </c>
      <c r="B3" s="24" t="inlineStr">
        <is>
          <t>Ersatzteile Product 2</t>
        </is>
      </c>
      <c r="C3" s="24" t="inlineStr">
        <is>
          <t>Ersatzteile</t>
        </is>
      </c>
      <c r="D3" s="25" t="n">
        <v>148</v>
      </c>
      <c r="E3" s="25" t="n">
        <v>38</v>
      </c>
      <c r="F3" s="26" t="n">
        <v>125</v>
      </c>
      <c r="G3" s="26" t="n">
        <v>260</v>
      </c>
      <c r="H3" s="25" t="n">
        <v>21</v>
      </c>
      <c r="I3" s="27">
        <f>IF(D3=0,"Ausverkauft",IF(D3&lt;=E3,"Nachbestellen","OK"))</f>
        <v/>
      </c>
    </row>
    <row r="4">
      <c r="A4" s="24" t="inlineStr">
        <is>
          <t>SKU-1002</t>
        </is>
      </c>
      <c r="B4" s="24" t="inlineStr">
        <is>
          <t>Verbrauch Product 3</t>
        </is>
      </c>
      <c r="C4" s="24" t="inlineStr">
        <is>
          <t>Verbrauch</t>
        </is>
      </c>
      <c r="D4" s="25" t="n">
        <v>226</v>
      </c>
      <c r="E4" s="25" t="n">
        <v>48</v>
      </c>
      <c r="F4" s="26" t="n">
        <v>89</v>
      </c>
      <c r="G4" s="26" t="n">
        <v>139</v>
      </c>
      <c r="H4" s="25" t="n">
        <v>38</v>
      </c>
      <c r="I4" s="27">
        <f>IF(D4=0,"Ausverkauft",IF(D4&lt;=E4,"Nachbestellen","OK"))</f>
        <v/>
      </c>
    </row>
    <row r="5">
      <c r="A5" s="24" t="inlineStr">
        <is>
          <t>SKU-1003</t>
        </is>
      </c>
      <c r="B5" s="24" t="inlineStr">
        <is>
          <t>Elektronik Product 4</t>
        </is>
      </c>
      <c r="C5" s="24" t="inlineStr">
        <is>
          <t>Elektronik</t>
        </is>
      </c>
      <c r="D5" s="25" t="n">
        <v>95</v>
      </c>
      <c r="E5" s="25" t="n">
        <v>15</v>
      </c>
      <c r="F5" s="26" t="n">
        <v>263</v>
      </c>
      <c r="G5" s="26" t="n">
        <v>393</v>
      </c>
      <c r="H5" s="25" t="n">
        <v>20</v>
      </c>
      <c r="I5" s="27">
        <f>IF(D5=0,"Ausverkauft",IF(D5&lt;=E5,"Nachbestellen","OK"))</f>
        <v/>
      </c>
    </row>
    <row r="6">
      <c r="A6" s="24" t="inlineStr">
        <is>
          <t>SKU-1004</t>
        </is>
      </c>
      <c r="B6" s="24" t="inlineStr">
        <is>
          <t>Ersatzteile Product 5</t>
        </is>
      </c>
      <c r="C6" s="24" t="inlineStr">
        <is>
          <t>Ersatzteile</t>
        </is>
      </c>
      <c r="D6" s="25" t="n">
        <v>206</v>
      </c>
      <c r="E6" s="25" t="n">
        <v>51</v>
      </c>
      <c r="F6" s="26" t="n">
        <v>100</v>
      </c>
      <c r="G6" s="26" t="n">
        <v>174</v>
      </c>
      <c r="H6" s="25" t="n">
        <v>21</v>
      </c>
      <c r="I6" s="27">
        <f>IF(D6=0,"Ausverkauft",IF(D6&lt;=E6,"Nachbestellen","OK"))</f>
        <v/>
      </c>
    </row>
    <row r="7">
      <c r="A7" s="24" t="inlineStr">
        <is>
          <t>SKU-1005</t>
        </is>
      </c>
      <c r="B7" s="24" t="inlineStr">
        <is>
          <t>Elektronik Product 6</t>
        </is>
      </c>
      <c r="C7" s="24" t="inlineStr">
        <is>
          <t>Elektronik</t>
        </is>
      </c>
      <c r="D7" s="25" t="n">
        <v>176</v>
      </c>
      <c r="E7" s="25" t="n">
        <v>43</v>
      </c>
      <c r="F7" s="26" t="n">
        <v>297</v>
      </c>
      <c r="G7" s="26" t="n">
        <v>476</v>
      </c>
      <c r="H7" s="25" t="n">
        <v>60</v>
      </c>
      <c r="I7" s="27">
        <f>IF(D7=0,"Ausverkauft",IF(D7&lt;=E7,"Nachbestellen","OK"))</f>
        <v/>
      </c>
    </row>
    <row r="8">
      <c r="A8" s="24" t="inlineStr">
        <is>
          <t>SKU-1006</t>
        </is>
      </c>
      <c r="B8" s="24" t="inlineStr">
        <is>
          <t>Elektronik Product 7</t>
        </is>
      </c>
      <c r="C8" s="24" t="inlineStr">
        <is>
          <t>Elektronik</t>
        </is>
      </c>
      <c r="D8" s="25" t="n">
        <v>152</v>
      </c>
      <c r="E8" s="25" t="n">
        <v>10</v>
      </c>
      <c r="F8" s="26" t="n">
        <v>369</v>
      </c>
      <c r="G8" s="26" t="n">
        <v>574</v>
      </c>
      <c r="H8" s="25" t="n">
        <v>36</v>
      </c>
      <c r="I8" s="27">
        <f>IF(D8=0,"Ausverkauft",IF(D8&lt;=E8,"Nachbestellen","OK"))</f>
        <v/>
      </c>
    </row>
    <row r="9">
      <c r="A9" s="24" t="inlineStr">
        <is>
          <t>SKU-1007</t>
        </is>
      </c>
      <c r="B9" s="24" t="inlineStr">
        <is>
          <t>Ersatzteile Product 8</t>
        </is>
      </c>
      <c r="C9" s="24" t="inlineStr">
        <is>
          <t>Ersatzteile</t>
        </is>
      </c>
      <c r="D9" s="25" t="n">
        <v>142</v>
      </c>
      <c r="E9" s="25" t="n">
        <v>32</v>
      </c>
      <c r="F9" s="26" t="n">
        <v>81</v>
      </c>
      <c r="G9" s="26" t="n">
        <v>160</v>
      </c>
      <c r="H9" s="25" t="n">
        <v>27</v>
      </c>
      <c r="I9" s="27">
        <f>IF(D9=0,"Ausverkauft",IF(D9&lt;=E9,"Nachbestellen","OK"))</f>
        <v/>
      </c>
    </row>
    <row r="10">
      <c r="A10" s="24" t="inlineStr">
        <is>
          <t>SKU-1008</t>
        </is>
      </c>
      <c r="B10" s="24" t="inlineStr">
        <is>
          <t>Elektronik Product 9</t>
        </is>
      </c>
      <c r="C10" s="24" t="inlineStr">
        <is>
          <t>Elektronik</t>
        </is>
      </c>
      <c r="D10" s="25" t="n">
        <v>186</v>
      </c>
      <c r="E10" s="25" t="n">
        <v>23</v>
      </c>
      <c r="F10" s="26" t="n">
        <v>421</v>
      </c>
      <c r="G10" s="26" t="n">
        <v>776</v>
      </c>
      <c r="H10" s="25" t="n">
        <v>0</v>
      </c>
      <c r="I10" s="27">
        <f>IF(D10=0,"Ausverkauft",IF(D10&lt;=E10,"Nachbestellen","OK"))</f>
        <v/>
      </c>
    </row>
    <row r="11">
      <c r="A11" s="24" t="inlineStr">
        <is>
          <t>SKU-1009</t>
        </is>
      </c>
      <c r="B11" s="24" t="inlineStr">
        <is>
          <t>Büro Product 10</t>
        </is>
      </c>
      <c r="C11" s="24" t="inlineStr">
        <is>
          <t>Büro</t>
        </is>
      </c>
      <c r="D11" s="25" t="n">
        <v>59</v>
      </c>
      <c r="E11" s="25" t="n">
        <v>12</v>
      </c>
      <c r="F11" s="26" t="n">
        <v>89</v>
      </c>
      <c r="G11" s="26" t="n">
        <v>126</v>
      </c>
      <c r="H11" s="25" t="n">
        <v>37</v>
      </c>
      <c r="I11" s="27">
        <f>IF(D11=0,"Ausverkauft",IF(D11&lt;=E11,"Nachbestellen","OK"))</f>
        <v/>
      </c>
    </row>
    <row r="12">
      <c r="A12" s="24" t="inlineStr">
        <is>
          <t>SKU-1010</t>
        </is>
      </c>
      <c r="B12" s="24" t="inlineStr">
        <is>
          <t>Zubehör Product 11</t>
        </is>
      </c>
      <c r="C12" s="24" t="inlineStr">
        <is>
          <t>Zubehör</t>
        </is>
      </c>
      <c r="D12" s="25" t="n">
        <v>66</v>
      </c>
      <c r="E12" s="25" t="n">
        <v>23</v>
      </c>
      <c r="F12" s="26" t="n">
        <v>113</v>
      </c>
      <c r="G12" s="26" t="n">
        <v>145</v>
      </c>
      <c r="H12" s="25" t="n">
        <v>18</v>
      </c>
      <c r="I12" s="27">
        <f>IF(D12=0,"Ausverkauft",IF(D12&lt;=E12,"Nachbestellen","OK"))</f>
        <v/>
      </c>
    </row>
    <row r="13">
      <c r="A13" s="24" t="inlineStr">
        <is>
          <t>SKU-1011</t>
        </is>
      </c>
      <c r="B13" s="24" t="inlineStr">
        <is>
          <t>Elektronik Product 12</t>
        </is>
      </c>
      <c r="C13" s="24" t="inlineStr">
        <is>
          <t>Elektronik</t>
        </is>
      </c>
      <c r="D13" s="25" t="n">
        <v>168</v>
      </c>
      <c r="E13" s="25" t="n">
        <v>27</v>
      </c>
      <c r="F13" s="26" t="n">
        <v>303</v>
      </c>
      <c r="G13" s="26" t="n">
        <v>492</v>
      </c>
      <c r="H13" s="25" t="n">
        <v>47</v>
      </c>
      <c r="I13" s="27">
        <f>IF(D13=0,"Ausverkauft",IF(D13&lt;=E13,"Nachbestellen","OK"))</f>
        <v/>
      </c>
    </row>
    <row r="14">
      <c r="A14" s="24" t="inlineStr">
        <is>
          <t>SKU-1012</t>
        </is>
      </c>
      <c r="B14" s="24" t="inlineStr">
        <is>
          <t>Zubehör Product 13</t>
        </is>
      </c>
      <c r="C14" s="24" t="inlineStr">
        <is>
          <t>Zubehör</t>
        </is>
      </c>
      <c r="D14" s="25" t="n">
        <v>95</v>
      </c>
      <c r="E14" s="25" t="n">
        <v>31</v>
      </c>
      <c r="F14" s="26" t="n">
        <v>72</v>
      </c>
      <c r="G14" s="26" t="n">
        <v>151</v>
      </c>
      <c r="H14" s="25" t="n">
        <v>49</v>
      </c>
      <c r="I14" s="27">
        <f>IF(D14=0,"Ausverkauft",IF(D14&lt;=E14,"Nachbestellen","OK"))</f>
        <v/>
      </c>
    </row>
    <row r="15">
      <c r="A15" s="24" t="inlineStr">
        <is>
          <t>SKU-1013</t>
        </is>
      </c>
      <c r="B15" s="24" t="inlineStr">
        <is>
          <t>Büro Product 14</t>
        </is>
      </c>
      <c r="C15" s="24" t="inlineStr">
        <is>
          <t>Büro</t>
        </is>
      </c>
      <c r="D15" s="25" t="n">
        <v>89</v>
      </c>
      <c r="E15" s="25" t="n">
        <v>52</v>
      </c>
      <c r="F15" s="26" t="n">
        <v>127</v>
      </c>
      <c r="G15" s="26" t="n">
        <v>189</v>
      </c>
      <c r="H15" s="25" t="n">
        <v>44</v>
      </c>
      <c r="I15" s="27">
        <f>IF(D15=0,"Ausverkauft",IF(D15&lt;=E15,"Nachbestellen","OK"))</f>
        <v/>
      </c>
    </row>
    <row r="16">
      <c r="A16" s="24" t="inlineStr">
        <is>
          <t>SKU-1014</t>
        </is>
      </c>
      <c r="B16" s="24" t="inlineStr">
        <is>
          <t>Elektronik Product 15</t>
        </is>
      </c>
      <c r="C16" s="24" t="inlineStr">
        <is>
          <t>Elektronik</t>
        </is>
      </c>
      <c r="D16" s="25" t="n">
        <v>67</v>
      </c>
      <c r="E16" s="25" t="n">
        <v>46</v>
      </c>
      <c r="F16" s="26" t="n">
        <v>378</v>
      </c>
      <c r="G16" s="26" t="n">
        <v>567</v>
      </c>
      <c r="H16" s="25" t="n">
        <v>46</v>
      </c>
      <c r="I16" s="27">
        <f>IF(D16=0,"Ausverkauft",IF(D16&lt;=E16,"Nachbestellen","OK"))</f>
        <v/>
      </c>
    </row>
    <row r="17">
      <c r="A17" s="24" t="inlineStr">
        <is>
          <t>SKU-1015</t>
        </is>
      </c>
      <c r="B17" s="24" t="inlineStr">
        <is>
          <t>Verbrauch Product 16</t>
        </is>
      </c>
      <c r="C17" s="24" t="inlineStr">
        <is>
          <t>Verbrauch</t>
        </is>
      </c>
      <c r="D17" s="25" t="n">
        <v>155</v>
      </c>
      <c r="E17" s="25" t="n">
        <v>47</v>
      </c>
      <c r="F17" s="26" t="n">
        <v>107</v>
      </c>
      <c r="G17" s="26" t="n">
        <v>196</v>
      </c>
      <c r="H17" s="25" t="n">
        <v>66</v>
      </c>
      <c r="I17" s="27">
        <f>IF(D17=0,"Ausverkauft",IF(D17&lt;=E17,"Nachbestellen","OK"))</f>
        <v/>
      </c>
    </row>
    <row r="18">
      <c r="A18" s="24" t="inlineStr">
        <is>
          <t>SKU-1016</t>
        </is>
      </c>
      <c r="B18" s="24" t="inlineStr">
        <is>
          <t>Ersatzteile Product 17</t>
        </is>
      </c>
      <c r="C18" s="24" t="inlineStr">
        <is>
          <t>Ersatzteile</t>
        </is>
      </c>
      <c r="D18" s="25" t="n">
        <v>19</v>
      </c>
      <c r="E18" s="25" t="n">
        <v>27</v>
      </c>
      <c r="F18" s="26" t="n">
        <v>109</v>
      </c>
      <c r="G18" s="26" t="n">
        <v>141</v>
      </c>
      <c r="H18" s="25" t="n">
        <v>40</v>
      </c>
      <c r="I18" s="27">
        <f>IF(D18=0,"Ausverkauft",IF(D18&lt;=E18,"Nachbestellen","OK"))</f>
        <v/>
      </c>
    </row>
    <row r="19">
      <c r="A19" s="24" t="inlineStr">
        <is>
          <t>SKU-1017</t>
        </is>
      </c>
      <c r="B19" s="24" t="inlineStr">
        <is>
          <t>Ersatzteile Product 18</t>
        </is>
      </c>
      <c r="C19" s="24" t="inlineStr">
        <is>
          <t>Ersatzteile</t>
        </is>
      </c>
      <c r="D19" s="25" t="n">
        <v>38</v>
      </c>
      <c r="E19" s="25" t="n">
        <v>14</v>
      </c>
      <c r="F19" s="26" t="n">
        <v>76</v>
      </c>
      <c r="G19" s="26" t="n">
        <v>115</v>
      </c>
      <c r="H19" s="25" t="n">
        <v>21</v>
      </c>
      <c r="I19" s="27">
        <f>IF(D19=0,"Ausverkauft",IF(D19&lt;=E19,"Nachbestellen","OK"))</f>
        <v/>
      </c>
    </row>
    <row r="20">
      <c r="A20" s="24" t="inlineStr">
        <is>
          <t>SKU-1018</t>
        </is>
      </c>
      <c r="B20" s="24" t="inlineStr">
        <is>
          <t>Zubehör Product 19</t>
        </is>
      </c>
      <c r="C20" s="24" t="inlineStr">
        <is>
          <t>Zubehör</t>
        </is>
      </c>
      <c r="D20" s="25" t="n">
        <v>180</v>
      </c>
      <c r="E20" s="25" t="n">
        <v>25</v>
      </c>
      <c r="F20" s="26" t="n">
        <v>100</v>
      </c>
      <c r="G20" s="26" t="n">
        <v>172</v>
      </c>
      <c r="H20" s="25" t="n">
        <v>9</v>
      </c>
      <c r="I20" s="27">
        <f>IF(D20=0,"Ausverkauft",IF(D20&lt;=E20,"Nachbestellen","OK"))</f>
        <v/>
      </c>
    </row>
    <row r="21">
      <c r="A21" s="24" t="inlineStr">
        <is>
          <t>SKU-1019</t>
        </is>
      </c>
      <c r="B21" s="24" t="inlineStr">
        <is>
          <t>Ersatzteile Product 20</t>
        </is>
      </c>
      <c r="C21" s="24" t="inlineStr">
        <is>
          <t>Ersatzteile</t>
        </is>
      </c>
      <c r="D21" s="25" t="n">
        <v>33</v>
      </c>
      <c r="E21" s="25" t="n">
        <v>48</v>
      </c>
      <c r="F21" s="26" t="n">
        <v>129</v>
      </c>
      <c r="G21" s="26" t="n">
        <v>220</v>
      </c>
      <c r="H21" s="25" t="n">
        <v>40</v>
      </c>
      <c r="I21" s="27">
        <f>IF(D21=0,"Ausverkauft",IF(D21&lt;=E21,"Nachbestellen","OK"))</f>
        <v/>
      </c>
    </row>
    <row r="22">
      <c r="A22" s="24" t="inlineStr">
        <is>
          <t>SKU-1020</t>
        </is>
      </c>
      <c r="B22" s="24" t="inlineStr">
        <is>
          <t>Zubehör Product 21</t>
        </is>
      </c>
      <c r="C22" s="24" t="inlineStr">
        <is>
          <t>Zubehör</t>
        </is>
      </c>
      <c r="D22" s="25" t="n">
        <v>247</v>
      </c>
      <c r="E22" s="25" t="n">
        <v>56</v>
      </c>
      <c r="F22" s="26" t="n">
        <v>90</v>
      </c>
      <c r="G22" s="26" t="n">
        <v>112</v>
      </c>
      <c r="H22" s="25" t="n">
        <v>37</v>
      </c>
      <c r="I22" s="27">
        <f>IF(D22=0,"Ausverkauft",IF(D22&lt;=E22,"Nachbestellen","OK"))</f>
        <v/>
      </c>
    </row>
    <row r="23">
      <c r="A23" s="24" t="inlineStr">
        <is>
          <t>SKU-1021</t>
        </is>
      </c>
      <c r="B23" s="24" t="inlineStr">
        <is>
          <t>Elektronik Product 22</t>
        </is>
      </c>
      <c r="C23" s="24" t="inlineStr">
        <is>
          <t>Elektronik</t>
        </is>
      </c>
      <c r="D23" s="25" t="n">
        <v>152</v>
      </c>
      <c r="E23" s="25" t="n">
        <v>26</v>
      </c>
      <c r="F23" s="26" t="n">
        <v>481</v>
      </c>
      <c r="G23" s="26" t="n">
        <v>691</v>
      </c>
      <c r="H23" s="25" t="n">
        <v>61</v>
      </c>
      <c r="I23" s="27">
        <f>IF(D23=0,"Ausverkauft",IF(D23&lt;=E23,"Nachbestellen","OK"))</f>
        <v/>
      </c>
    </row>
    <row r="24">
      <c r="A24" s="24" t="inlineStr">
        <is>
          <t>SKU-1022</t>
        </is>
      </c>
      <c r="B24" s="24" t="inlineStr">
        <is>
          <t>Büro Product 23</t>
        </is>
      </c>
      <c r="C24" s="24" t="inlineStr">
        <is>
          <t>Büro</t>
        </is>
      </c>
      <c r="D24" s="25" t="n">
        <v>59</v>
      </c>
      <c r="E24" s="25" t="n">
        <v>32</v>
      </c>
      <c r="F24" s="26" t="n">
        <v>130</v>
      </c>
      <c r="G24" s="26" t="n">
        <v>257</v>
      </c>
      <c r="H24" s="25" t="n">
        <v>72</v>
      </c>
      <c r="I24" s="27">
        <f>IF(D24=0,"Ausverkauft",IF(D24&lt;=E24,"Nachbestellen","OK"))</f>
        <v/>
      </c>
    </row>
    <row r="25">
      <c r="A25" s="24" t="inlineStr">
        <is>
          <t>SKU-1023</t>
        </is>
      </c>
      <c r="B25" s="24" t="inlineStr">
        <is>
          <t>Verbrauch Product 24</t>
        </is>
      </c>
      <c r="C25" s="24" t="inlineStr">
        <is>
          <t>Verbrauch</t>
        </is>
      </c>
      <c r="D25" s="25" t="n">
        <v>223</v>
      </c>
      <c r="E25" s="25" t="n">
        <v>14</v>
      </c>
      <c r="F25" s="26" t="n">
        <v>101</v>
      </c>
      <c r="G25" s="26" t="n">
        <v>179</v>
      </c>
      <c r="H25" s="25" t="n">
        <v>25</v>
      </c>
      <c r="I25" s="27">
        <f>IF(D25=0,"Ausverkauft",IF(D25&lt;=E25,"Nachbestellen","OK"))</f>
        <v/>
      </c>
    </row>
    <row r="26">
      <c r="A26" s="24" t="inlineStr">
        <is>
          <t>SKU-1024</t>
        </is>
      </c>
      <c r="B26" s="24" t="inlineStr">
        <is>
          <t>Zubehör Product 25</t>
        </is>
      </c>
      <c r="C26" s="24" t="inlineStr">
        <is>
          <t>Zubehör</t>
        </is>
      </c>
      <c r="D26" s="25" t="n">
        <v>229</v>
      </c>
      <c r="E26" s="25" t="n">
        <v>51</v>
      </c>
      <c r="F26" s="26" t="n">
        <v>110</v>
      </c>
      <c r="G26" s="26" t="n">
        <v>145</v>
      </c>
      <c r="H26" s="25" t="n">
        <v>37</v>
      </c>
      <c r="I26" s="27">
        <f>IF(D26=0,"Ausverkauft",IF(D26&lt;=E26,"Nachbestellen","OK"))</f>
        <v/>
      </c>
    </row>
    <row r="27">
      <c r="A27" s="24" t="inlineStr">
        <is>
          <t>SKU-1025</t>
        </is>
      </c>
      <c r="B27" s="24" t="inlineStr">
        <is>
          <t>Zubehör Product 26</t>
        </is>
      </c>
      <c r="C27" s="24" t="inlineStr">
        <is>
          <t>Zubehör</t>
        </is>
      </c>
      <c r="D27" s="25" t="n">
        <v>174</v>
      </c>
      <c r="E27" s="25" t="n">
        <v>12</v>
      </c>
      <c r="F27" s="26" t="n">
        <v>121</v>
      </c>
      <c r="G27" s="26" t="n">
        <v>248</v>
      </c>
      <c r="H27" s="25" t="n">
        <v>35</v>
      </c>
      <c r="I27" s="27">
        <f>IF(D27=0,"Ausverkauft",IF(D27&lt;=E27,"Nachbestellen","OK"))</f>
        <v/>
      </c>
    </row>
    <row r="28">
      <c r="A28" s="24" t="inlineStr">
        <is>
          <t>SKU-1026</t>
        </is>
      </c>
      <c r="B28" s="24" t="inlineStr">
        <is>
          <t>Büro Product 27</t>
        </is>
      </c>
      <c r="C28" s="24" t="inlineStr">
        <is>
          <t>Büro</t>
        </is>
      </c>
      <c r="D28" s="25" t="n">
        <v>43</v>
      </c>
      <c r="E28" s="25" t="n">
        <v>46</v>
      </c>
      <c r="F28" s="26" t="n">
        <v>104</v>
      </c>
      <c r="G28" s="26" t="n">
        <v>212</v>
      </c>
      <c r="H28" s="25" t="n">
        <v>50</v>
      </c>
      <c r="I28" s="27">
        <f>IF(D28=0,"Ausverkauft",IF(D28&lt;=E28,"Nachbestellen","OK"))</f>
        <v/>
      </c>
    </row>
    <row r="29">
      <c r="A29" s="24" t="inlineStr">
        <is>
          <t>SKU-1027</t>
        </is>
      </c>
      <c r="B29" s="24" t="inlineStr">
        <is>
          <t>Zubehör Product 28</t>
        </is>
      </c>
      <c r="C29" s="24" t="inlineStr">
        <is>
          <t>Zubehör</t>
        </is>
      </c>
      <c r="D29" s="25" t="n">
        <v>35</v>
      </c>
      <c r="E29" s="25" t="n">
        <v>20</v>
      </c>
      <c r="F29" s="26" t="n">
        <v>86</v>
      </c>
      <c r="G29" s="26" t="n">
        <v>130</v>
      </c>
      <c r="H29" s="25" t="n">
        <v>53</v>
      </c>
      <c r="I29" s="27">
        <f>IF(D29=0,"Ausverkauft",IF(D29&lt;=E29,"Nachbestellen","OK"))</f>
        <v/>
      </c>
    </row>
    <row r="30">
      <c r="A30" s="24" t="inlineStr">
        <is>
          <t>SKU-1028</t>
        </is>
      </c>
      <c r="B30" s="24" t="inlineStr">
        <is>
          <t>Elektronik Product 29</t>
        </is>
      </c>
      <c r="C30" s="24" t="inlineStr">
        <is>
          <t>Elektronik</t>
        </is>
      </c>
      <c r="D30" s="25" t="n">
        <v>237</v>
      </c>
      <c r="E30" s="25" t="n">
        <v>20</v>
      </c>
      <c r="F30" s="26" t="n">
        <v>446</v>
      </c>
      <c r="G30" s="26" t="n">
        <v>861</v>
      </c>
      <c r="H30" s="25" t="n">
        <v>38</v>
      </c>
      <c r="I30" s="27">
        <f>IF(D30=0,"Ausverkauft",IF(D30&lt;=E30,"Nachbestellen","OK"))</f>
        <v/>
      </c>
    </row>
    <row r="31">
      <c r="A31" s="24" t="inlineStr">
        <is>
          <t>SKU-1029</t>
        </is>
      </c>
      <c r="B31" s="24" t="inlineStr">
        <is>
          <t>Elektronik Product 30</t>
        </is>
      </c>
      <c r="C31" s="24" t="inlineStr">
        <is>
          <t>Elektronik</t>
        </is>
      </c>
      <c r="D31" s="25" t="n">
        <v>84</v>
      </c>
      <c r="E31" s="25" t="n">
        <v>17</v>
      </c>
      <c r="F31" s="26" t="n">
        <v>379</v>
      </c>
      <c r="G31" s="26" t="n">
        <v>779</v>
      </c>
      <c r="H31" s="25" t="n">
        <v>52</v>
      </c>
      <c r="I31" s="27">
        <f>IF(D31=0,"Ausverkauft",IF(D31&lt;=E31,"Nachbestellen","OK"))</f>
        <v/>
      </c>
    </row>
    <row r="32">
      <c r="A32" s="24" t="inlineStr">
        <is>
          <t>SKU-1030</t>
        </is>
      </c>
      <c r="B32" s="24" t="inlineStr">
        <is>
          <t>Zubehör Product 31</t>
        </is>
      </c>
      <c r="C32" s="24" t="inlineStr">
        <is>
          <t>Zubehör</t>
        </is>
      </c>
      <c r="D32" s="25" t="n">
        <v>230</v>
      </c>
      <c r="E32" s="25" t="n">
        <v>31</v>
      </c>
      <c r="F32" s="26" t="n">
        <v>115</v>
      </c>
      <c r="G32" s="26" t="n">
        <v>220</v>
      </c>
      <c r="H32" s="25" t="n">
        <v>60</v>
      </c>
      <c r="I32" s="27">
        <f>IF(D32=0,"Ausverkauft",IF(D32&lt;=E32,"Nachbestellen","OK"))</f>
        <v/>
      </c>
    </row>
    <row r="33">
      <c r="A33" s="24" t="inlineStr">
        <is>
          <t>SKU-1031</t>
        </is>
      </c>
      <c r="B33" s="24" t="inlineStr">
        <is>
          <t>Ersatzteile Product 32</t>
        </is>
      </c>
      <c r="C33" s="24" t="inlineStr">
        <is>
          <t>Ersatzteile</t>
        </is>
      </c>
      <c r="D33" s="25" t="n">
        <v>99</v>
      </c>
      <c r="E33" s="25" t="n">
        <v>24</v>
      </c>
      <c r="F33" s="26" t="n">
        <v>87</v>
      </c>
      <c r="G33" s="26" t="n">
        <v>158</v>
      </c>
      <c r="H33" s="25" t="n">
        <v>50</v>
      </c>
      <c r="I33" s="27">
        <f>IF(D33=0,"Ausverkauft",IF(D33&lt;=E33,"Nachbestellen","OK"))</f>
        <v/>
      </c>
    </row>
    <row r="34">
      <c r="A34" s="24" t="inlineStr">
        <is>
          <t>SKU-1032</t>
        </is>
      </c>
      <c r="B34" s="24" t="inlineStr">
        <is>
          <t>Elektronik Product 33</t>
        </is>
      </c>
      <c r="C34" s="24" t="inlineStr">
        <is>
          <t>Elektronik</t>
        </is>
      </c>
      <c r="D34" s="25" t="n">
        <v>220</v>
      </c>
      <c r="E34" s="25" t="n">
        <v>36</v>
      </c>
      <c r="F34" s="26" t="n">
        <v>366</v>
      </c>
      <c r="G34" s="26" t="n">
        <v>540</v>
      </c>
      <c r="H34" s="25" t="n">
        <v>51</v>
      </c>
      <c r="I34" s="27">
        <f>IF(D34=0,"Ausverkauft",IF(D34&lt;=E34,"Nachbestellen","OK"))</f>
        <v/>
      </c>
    </row>
    <row r="35">
      <c r="A35" s="24" t="inlineStr">
        <is>
          <t>SKU-1033</t>
        </is>
      </c>
      <c r="B35" s="24" t="inlineStr">
        <is>
          <t>Elektronik Product 34</t>
        </is>
      </c>
      <c r="C35" s="24" t="inlineStr">
        <is>
          <t>Elektronik</t>
        </is>
      </c>
      <c r="D35" s="25" t="n">
        <v>223</v>
      </c>
      <c r="E35" s="25" t="n">
        <v>39</v>
      </c>
      <c r="F35" s="26" t="n">
        <v>376</v>
      </c>
      <c r="G35" s="26" t="n">
        <v>673</v>
      </c>
      <c r="H35" s="25" t="n">
        <v>58</v>
      </c>
      <c r="I35" s="27">
        <f>IF(D35=0,"Ausverkauft",IF(D35&lt;=E35,"Nachbestellen","OK"))</f>
        <v/>
      </c>
    </row>
    <row r="36">
      <c r="A36" s="24" t="inlineStr">
        <is>
          <t>SKU-1034</t>
        </is>
      </c>
      <c r="B36" s="24" t="inlineStr">
        <is>
          <t>Elektronik Product 35</t>
        </is>
      </c>
      <c r="C36" s="24" t="inlineStr">
        <is>
          <t>Elektronik</t>
        </is>
      </c>
      <c r="D36" s="25" t="n">
        <v>57</v>
      </c>
      <c r="E36" s="25" t="n">
        <v>19</v>
      </c>
      <c r="F36" s="26" t="n">
        <v>366</v>
      </c>
      <c r="G36" s="26" t="n">
        <v>597</v>
      </c>
      <c r="H36" s="25" t="n">
        <v>40</v>
      </c>
      <c r="I36" s="27">
        <f>IF(D36=0,"Ausverkauft",IF(D36&lt;=E36,"Nachbestellen","OK"))</f>
        <v/>
      </c>
    </row>
    <row r="37">
      <c r="A37" s="24" t="inlineStr">
        <is>
          <t>SKU-1035</t>
        </is>
      </c>
      <c r="B37" s="24" t="inlineStr">
        <is>
          <t>Zubehör Product 36</t>
        </is>
      </c>
      <c r="C37" s="24" t="inlineStr">
        <is>
          <t>Zubehör</t>
        </is>
      </c>
      <c r="D37" s="25" t="n">
        <v>233</v>
      </c>
      <c r="E37" s="25" t="n">
        <v>47</v>
      </c>
      <c r="F37" s="26" t="n">
        <v>118</v>
      </c>
      <c r="G37" s="26" t="n">
        <v>173</v>
      </c>
      <c r="H37" s="25" t="n">
        <v>50</v>
      </c>
      <c r="I37" s="27">
        <f>IF(D37=0,"Ausverkauft",IF(D37&lt;=E37,"Nachbestellen","OK"))</f>
        <v/>
      </c>
    </row>
    <row r="38">
      <c r="A38" s="24" t="inlineStr">
        <is>
          <t>SKU-1036</t>
        </is>
      </c>
      <c r="B38" s="24" t="inlineStr">
        <is>
          <t>Verbrauch Product 37</t>
        </is>
      </c>
      <c r="C38" s="24" t="inlineStr">
        <is>
          <t>Verbrauch</t>
        </is>
      </c>
      <c r="D38" s="25" t="n">
        <v>46</v>
      </c>
      <c r="E38" s="25" t="n">
        <v>31</v>
      </c>
      <c r="F38" s="26" t="n">
        <v>122</v>
      </c>
      <c r="G38" s="26" t="n">
        <v>250</v>
      </c>
      <c r="H38" s="25" t="n">
        <v>73</v>
      </c>
      <c r="I38" s="27">
        <f>IF(D38=0,"Ausverkauft",IF(D38&lt;=E38,"Nachbestellen","OK"))</f>
        <v/>
      </c>
    </row>
    <row r="39">
      <c r="A39" s="24" t="inlineStr">
        <is>
          <t>SKU-1037</t>
        </is>
      </c>
      <c r="B39" s="24" t="inlineStr">
        <is>
          <t>Büro Product 38</t>
        </is>
      </c>
      <c r="C39" s="24" t="inlineStr">
        <is>
          <t>Büro</t>
        </is>
      </c>
      <c r="D39" s="25" t="n">
        <v>214</v>
      </c>
      <c r="E39" s="25" t="n">
        <v>40</v>
      </c>
      <c r="F39" s="26" t="n">
        <v>72</v>
      </c>
      <c r="G39" s="26" t="n">
        <v>91</v>
      </c>
      <c r="H39" s="25" t="n">
        <v>16</v>
      </c>
      <c r="I39" s="27">
        <f>IF(D39=0,"Ausverkauft",IF(D39&lt;=E39,"Nachbestellen","OK"))</f>
        <v/>
      </c>
    </row>
    <row r="40">
      <c r="A40" s="24" t="inlineStr">
        <is>
          <t>SKU-1038</t>
        </is>
      </c>
      <c r="B40" s="24" t="inlineStr">
        <is>
          <t>Zubehör Product 39</t>
        </is>
      </c>
      <c r="C40" s="24" t="inlineStr">
        <is>
          <t>Zubehör</t>
        </is>
      </c>
      <c r="D40" s="25" t="n">
        <v>121</v>
      </c>
      <c r="E40" s="25" t="n">
        <v>12</v>
      </c>
      <c r="F40" s="26" t="n">
        <v>114</v>
      </c>
      <c r="G40" s="26" t="n">
        <v>199</v>
      </c>
      <c r="H40" s="25" t="n">
        <v>37</v>
      </c>
      <c r="I40" s="27">
        <f>IF(D40=0,"Ausverkauft",IF(D40&lt;=E40,"Nachbestellen","OK"))</f>
        <v/>
      </c>
    </row>
    <row r="41">
      <c r="A41" s="24" t="inlineStr">
        <is>
          <t>SKU-1039</t>
        </is>
      </c>
      <c r="B41" s="24" t="inlineStr">
        <is>
          <t>Zubehör Product 40</t>
        </is>
      </c>
      <c r="C41" s="24" t="inlineStr">
        <is>
          <t>Zubehör</t>
        </is>
      </c>
      <c r="D41" s="25" t="n">
        <v>124</v>
      </c>
      <c r="E41" s="25" t="n">
        <v>24</v>
      </c>
      <c r="F41" s="26" t="n">
        <v>126</v>
      </c>
      <c r="G41" s="26" t="n">
        <v>195</v>
      </c>
      <c r="H41" s="25" t="n">
        <v>26</v>
      </c>
      <c r="I41" s="27">
        <f>IF(D41=0,"Ausverkauft",IF(D41&lt;=E41,"Nachbestellen","OK"))</f>
        <v/>
      </c>
    </row>
    <row r="42">
      <c r="A42" s="24" t="inlineStr">
        <is>
          <t>SKU-1040</t>
        </is>
      </c>
      <c r="B42" s="24" t="inlineStr">
        <is>
          <t>Verbrauch Product 41</t>
        </is>
      </c>
      <c r="C42" s="24" t="inlineStr">
        <is>
          <t>Verbrauch</t>
        </is>
      </c>
      <c r="D42" s="25" t="n">
        <v>231</v>
      </c>
      <c r="E42" s="25" t="n">
        <v>41</v>
      </c>
      <c r="F42" s="26" t="n">
        <v>132</v>
      </c>
      <c r="G42" s="26" t="n">
        <v>220</v>
      </c>
      <c r="H42" s="25" t="n">
        <v>22</v>
      </c>
      <c r="I42" s="27">
        <f>IF(D42=0,"Ausverkauft",IF(D42&lt;=E42,"Nachbestellen","OK"))</f>
        <v/>
      </c>
    </row>
    <row r="43">
      <c r="A43" s="24" t="inlineStr">
        <is>
          <t>SKU-1041</t>
        </is>
      </c>
      <c r="B43" s="24" t="inlineStr">
        <is>
          <t>Büro Product 42</t>
        </is>
      </c>
      <c r="C43" s="24" t="inlineStr">
        <is>
          <t>Büro</t>
        </is>
      </c>
      <c r="D43" s="25" t="n">
        <v>133</v>
      </c>
      <c r="E43" s="25" t="n">
        <v>14</v>
      </c>
      <c r="F43" s="26" t="n">
        <v>125</v>
      </c>
      <c r="G43" s="26" t="n">
        <v>221</v>
      </c>
      <c r="H43" s="25" t="n">
        <v>52</v>
      </c>
      <c r="I43" s="27">
        <f>IF(D43=0,"Ausverkauft",IF(D43&lt;=E43,"Nachbestellen","OK"))</f>
        <v/>
      </c>
    </row>
    <row r="44">
      <c r="A44" s="24" t="inlineStr">
        <is>
          <t>SKU-1042</t>
        </is>
      </c>
      <c r="B44" s="24" t="inlineStr">
        <is>
          <t>Zubehör Product 43</t>
        </is>
      </c>
      <c r="C44" s="24" t="inlineStr">
        <is>
          <t>Zubehör</t>
        </is>
      </c>
      <c r="D44" s="25" t="n">
        <v>132</v>
      </c>
      <c r="E44" s="25" t="n">
        <v>30</v>
      </c>
      <c r="F44" s="26" t="n">
        <v>130</v>
      </c>
      <c r="G44" s="26" t="n">
        <v>202</v>
      </c>
      <c r="H44" s="25" t="n">
        <v>39</v>
      </c>
      <c r="I44" s="27">
        <f>IF(D44=0,"Ausverkauft",IF(D44&lt;=E44,"Nachbestellen","OK"))</f>
        <v/>
      </c>
    </row>
    <row r="45">
      <c r="A45" s="24" t="inlineStr">
        <is>
          <t>SKU-1043</t>
        </is>
      </c>
      <c r="B45" s="24" t="inlineStr">
        <is>
          <t>Verbrauch Product 44</t>
        </is>
      </c>
      <c r="C45" s="24" t="inlineStr">
        <is>
          <t>Verbrauch</t>
        </is>
      </c>
      <c r="D45" s="25" t="n">
        <v>32</v>
      </c>
      <c r="E45" s="25" t="n">
        <v>14</v>
      </c>
      <c r="F45" s="26" t="n">
        <v>104</v>
      </c>
      <c r="G45" s="26" t="n">
        <v>168</v>
      </c>
      <c r="H45" s="25" t="n">
        <v>31</v>
      </c>
      <c r="I45" s="27">
        <f>IF(D45=0,"Ausverkauft",IF(D45&lt;=E45,"Nachbestellen","OK"))</f>
        <v/>
      </c>
    </row>
    <row r="46">
      <c r="A46" s="24" t="inlineStr">
        <is>
          <t>SKU-1044</t>
        </is>
      </c>
      <c r="B46" s="24" t="inlineStr">
        <is>
          <t>Verbrauch Product 45</t>
        </is>
      </c>
      <c r="C46" s="24" t="inlineStr">
        <is>
          <t>Verbrauch</t>
        </is>
      </c>
      <c r="D46" s="25" t="n">
        <v>82</v>
      </c>
      <c r="E46" s="25" t="n">
        <v>33</v>
      </c>
      <c r="F46" s="26" t="n">
        <v>80</v>
      </c>
      <c r="G46" s="26" t="n">
        <v>157</v>
      </c>
      <c r="H46" s="25" t="n">
        <v>40</v>
      </c>
      <c r="I46" s="27">
        <f>IF(D46=0,"Ausverkauft",IF(D46&lt;=E46,"Nachbestellen","OK"))</f>
        <v/>
      </c>
    </row>
    <row r="47">
      <c r="A47" s="24" t="inlineStr">
        <is>
          <t>SKU-1045</t>
        </is>
      </c>
      <c r="B47" s="24" t="inlineStr">
        <is>
          <t>Verbrauch Product 46</t>
        </is>
      </c>
      <c r="C47" s="24" t="inlineStr">
        <is>
          <t>Verbrauch</t>
        </is>
      </c>
      <c r="D47" s="25" t="n">
        <v>267</v>
      </c>
      <c r="E47" s="25" t="n">
        <v>51</v>
      </c>
      <c r="F47" s="26" t="n">
        <v>101</v>
      </c>
      <c r="G47" s="26" t="n">
        <v>190</v>
      </c>
      <c r="H47" s="25" t="n">
        <v>52</v>
      </c>
      <c r="I47" s="27">
        <f>IF(D47=0,"Ausverkauft",IF(D47&lt;=E47,"Nachbestellen","OK"))</f>
        <v/>
      </c>
    </row>
    <row r="48">
      <c r="A48" s="24" t="inlineStr">
        <is>
          <t>SKU-1046</t>
        </is>
      </c>
      <c r="B48" s="24" t="inlineStr">
        <is>
          <t>Ersatzteile Product 47</t>
        </is>
      </c>
      <c r="C48" s="24" t="inlineStr">
        <is>
          <t>Ersatzteile</t>
        </is>
      </c>
      <c r="D48" s="25" t="n">
        <v>87</v>
      </c>
      <c r="E48" s="25" t="n">
        <v>16</v>
      </c>
      <c r="F48" s="26" t="n">
        <v>105</v>
      </c>
      <c r="G48" s="26" t="n">
        <v>136</v>
      </c>
      <c r="H48" s="25" t="n">
        <v>41</v>
      </c>
      <c r="I48" s="27">
        <f>IF(D48=0,"Ausverkauft",IF(D48&lt;=E48,"Nachbestellen","OK"))</f>
        <v/>
      </c>
    </row>
    <row r="49">
      <c r="A49" s="24" t="inlineStr">
        <is>
          <t>SKU-1047</t>
        </is>
      </c>
      <c r="B49" s="24" t="inlineStr">
        <is>
          <t>Ersatzteile Product 48</t>
        </is>
      </c>
      <c r="C49" s="24" t="inlineStr">
        <is>
          <t>Ersatzteile</t>
        </is>
      </c>
      <c r="D49" s="25" t="n">
        <v>39</v>
      </c>
      <c r="E49" s="25" t="n">
        <v>51</v>
      </c>
      <c r="F49" s="26" t="n">
        <v>72</v>
      </c>
      <c r="G49" s="26" t="n">
        <v>106</v>
      </c>
      <c r="H49" s="25" t="n">
        <v>48</v>
      </c>
      <c r="I49" s="27">
        <f>IF(D49=0,"Ausverkauft",IF(D49&lt;=E49,"Nachbestellen","OK"))</f>
        <v/>
      </c>
    </row>
    <row r="50">
      <c r="A50" s="24" t="inlineStr">
        <is>
          <t>SKU-1048</t>
        </is>
      </c>
      <c r="B50" s="24" t="inlineStr">
        <is>
          <t>Elektronik Product 49</t>
        </is>
      </c>
      <c r="C50" s="24" t="inlineStr">
        <is>
          <t>Elektronik</t>
        </is>
      </c>
      <c r="D50" s="25" t="n">
        <v>150</v>
      </c>
      <c r="E50" s="25" t="n">
        <v>48</v>
      </c>
      <c r="F50" s="26" t="n">
        <v>450</v>
      </c>
      <c r="G50" s="26" t="n">
        <v>897</v>
      </c>
      <c r="H50" s="25" t="n">
        <v>35</v>
      </c>
      <c r="I50" s="27">
        <f>IF(D50=0,"Ausverkauft",IF(D50&lt;=E50,"Nachbestellen","OK"))</f>
        <v/>
      </c>
    </row>
    <row r="51">
      <c r="A51" s="24" t="inlineStr">
        <is>
          <t>SKU-1049</t>
        </is>
      </c>
      <c r="B51" s="24" t="inlineStr">
        <is>
          <t>Büro Product 50</t>
        </is>
      </c>
      <c r="C51" s="24" t="inlineStr">
        <is>
          <t>Büro</t>
        </is>
      </c>
      <c r="D51" s="25" t="n">
        <v>221</v>
      </c>
      <c r="E51" s="25" t="n">
        <v>51</v>
      </c>
      <c r="F51" s="26" t="n">
        <v>80</v>
      </c>
      <c r="G51" s="26" t="n">
        <v>153</v>
      </c>
      <c r="H51" s="25" t="n">
        <v>44</v>
      </c>
      <c r="I51" s="27">
        <f>IF(D51=0,"Ausverkauft",IF(D51&lt;=E51,"Nachbestellen","OK"))</f>
        <v/>
      </c>
    </row>
    <row r="52">
      <c r="A52" s="24" t="inlineStr">
        <is>
          <t>SKU-1050</t>
        </is>
      </c>
      <c r="B52" s="24" t="inlineStr">
        <is>
          <t>Elektronik Product 51</t>
        </is>
      </c>
      <c r="C52" s="24" t="inlineStr">
        <is>
          <t>Elektronik</t>
        </is>
      </c>
      <c r="D52" s="25" t="n">
        <v>51</v>
      </c>
      <c r="E52" s="25" t="n">
        <v>35</v>
      </c>
      <c r="F52" s="26" t="n">
        <v>441</v>
      </c>
      <c r="G52" s="26" t="n">
        <v>725</v>
      </c>
      <c r="H52" s="25" t="n">
        <v>16</v>
      </c>
      <c r="I52" s="27">
        <f>IF(D52=0,"Ausverkauft",IF(D52&lt;=E52,"Nachbestellen","OK"))</f>
        <v/>
      </c>
    </row>
    <row r="53">
      <c r="A53" s="24" t="inlineStr">
        <is>
          <t>SKU-1051</t>
        </is>
      </c>
      <c r="B53" s="24" t="inlineStr">
        <is>
          <t>Büro Product 52</t>
        </is>
      </c>
      <c r="C53" s="24" t="inlineStr">
        <is>
          <t>Büro</t>
        </is>
      </c>
      <c r="D53" s="25" t="n">
        <v>165</v>
      </c>
      <c r="E53" s="25" t="n">
        <v>56</v>
      </c>
      <c r="F53" s="26" t="n">
        <v>127</v>
      </c>
      <c r="G53" s="26" t="n">
        <v>242</v>
      </c>
      <c r="H53" s="25" t="n">
        <v>74</v>
      </c>
      <c r="I53" s="27">
        <f>IF(D53=0,"Ausverkauft",IF(D53&lt;=E53,"Nachbestellen","OK"))</f>
        <v/>
      </c>
    </row>
    <row r="54">
      <c r="A54" s="24" t="inlineStr">
        <is>
          <t>SKU-1052</t>
        </is>
      </c>
      <c r="B54" s="24" t="inlineStr">
        <is>
          <t>Ersatzteile Product 53</t>
        </is>
      </c>
      <c r="C54" s="24" t="inlineStr">
        <is>
          <t>Ersatzteile</t>
        </is>
      </c>
      <c r="D54" s="25" t="n">
        <v>201</v>
      </c>
      <c r="E54" s="25" t="n">
        <v>58</v>
      </c>
      <c r="F54" s="26" t="n">
        <v>83</v>
      </c>
      <c r="G54" s="26" t="n">
        <v>141</v>
      </c>
      <c r="H54" s="25" t="n">
        <v>0</v>
      </c>
      <c r="I54" s="27">
        <f>IF(D54=0,"Ausverkauft",IF(D54&lt;=E54,"Nachbestellen","OK"))</f>
        <v/>
      </c>
    </row>
    <row r="55">
      <c r="A55" s="24" t="inlineStr">
        <is>
          <t>SKU-1053</t>
        </is>
      </c>
      <c r="B55" s="24" t="inlineStr">
        <is>
          <t>Ersatzteile Product 54</t>
        </is>
      </c>
      <c r="C55" s="24" t="inlineStr">
        <is>
          <t>Ersatzteile</t>
        </is>
      </c>
      <c r="D55" s="25" t="n">
        <v>259</v>
      </c>
      <c r="E55" s="25" t="n">
        <v>57</v>
      </c>
      <c r="F55" s="26" t="n">
        <v>106</v>
      </c>
      <c r="G55" s="26" t="n">
        <v>164</v>
      </c>
      <c r="H55" s="25" t="n">
        <v>46</v>
      </c>
      <c r="I55" s="27">
        <f>IF(D55=0,"Ausverkauft",IF(D55&lt;=E55,"Nachbestellen","OK"))</f>
        <v/>
      </c>
    </row>
    <row r="56">
      <c r="A56" s="24" t="inlineStr">
        <is>
          <t>SKU-1054</t>
        </is>
      </c>
      <c r="B56" s="24" t="inlineStr">
        <is>
          <t>Zubehör Product 55</t>
        </is>
      </c>
      <c r="C56" s="24" t="inlineStr">
        <is>
          <t>Zubehör</t>
        </is>
      </c>
      <c r="D56" s="25" t="n">
        <v>134</v>
      </c>
      <c r="E56" s="25" t="n">
        <v>59</v>
      </c>
      <c r="F56" s="26" t="n">
        <v>108</v>
      </c>
      <c r="G56" s="26" t="n">
        <v>222</v>
      </c>
      <c r="H56" s="25" t="n">
        <v>64</v>
      </c>
      <c r="I56" s="27">
        <f>IF(D56=0,"Ausverkauft",IF(D56&lt;=E56,"Nachbestellen","OK"))</f>
        <v/>
      </c>
    </row>
    <row r="57">
      <c r="A57" s="24" t="inlineStr">
        <is>
          <t>SKU-1055</t>
        </is>
      </c>
      <c r="B57" s="24" t="inlineStr">
        <is>
          <t>Büro Product 56</t>
        </is>
      </c>
      <c r="C57" s="24" t="inlineStr">
        <is>
          <t>Büro</t>
        </is>
      </c>
      <c r="D57" s="25" t="n">
        <v>35</v>
      </c>
      <c r="E57" s="25" t="n">
        <v>17</v>
      </c>
      <c r="F57" s="26" t="n">
        <v>111</v>
      </c>
      <c r="G57" s="26" t="n">
        <v>139</v>
      </c>
      <c r="H57" s="25" t="n">
        <v>18</v>
      </c>
      <c r="I57" s="27">
        <f>IF(D57=0,"Ausverkauft",IF(D57&lt;=E57,"Nachbestellen","OK"))</f>
        <v/>
      </c>
    </row>
    <row r="58">
      <c r="A58" s="24" t="inlineStr">
        <is>
          <t>SKU-1056</t>
        </is>
      </c>
      <c r="B58" s="24" t="inlineStr">
        <is>
          <t>Büro Product 57</t>
        </is>
      </c>
      <c r="C58" s="24" t="inlineStr">
        <is>
          <t>Büro</t>
        </is>
      </c>
      <c r="D58" s="25" t="n">
        <v>75</v>
      </c>
      <c r="E58" s="25" t="n">
        <v>56</v>
      </c>
      <c r="F58" s="26" t="n">
        <v>125</v>
      </c>
      <c r="G58" s="26" t="n">
        <v>157</v>
      </c>
      <c r="H58" s="25" t="n">
        <v>42</v>
      </c>
      <c r="I58" s="27">
        <f>IF(D58=0,"Ausverkauft",IF(D58&lt;=E58,"Nachbestellen","OK"))</f>
        <v/>
      </c>
    </row>
    <row r="59">
      <c r="A59" s="24" t="inlineStr">
        <is>
          <t>SKU-1057</t>
        </is>
      </c>
      <c r="B59" s="24" t="inlineStr">
        <is>
          <t>Elektronik Product 58</t>
        </is>
      </c>
      <c r="C59" s="24" t="inlineStr">
        <is>
          <t>Elektronik</t>
        </is>
      </c>
      <c r="D59" s="25" t="n">
        <v>42</v>
      </c>
      <c r="E59" s="25" t="n">
        <v>28</v>
      </c>
      <c r="F59" s="26" t="n">
        <v>484</v>
      </c>
      <c r="G59" s="26" t="n">
        <v>808</v>
      </c>
      <c r="H59" s="25" t="n">
        <v>60</v>
      </c>
      <c r="I59" s="27">
        <f>IF(D59=0,"Ausverkauft",IF(D59&lt;=E59,"Nachbestellen","OK"))</f>
        <v/>
      </c>
    </row>
    <row r="60">
      <c r="A60" s="24" t="inlineStr">
        <is>
          <t>SKU-1058</t>
        </is>
      </c>
      <c r="B60" s="24" t="inlineStr">
        <is>
          <t>Zubehör Product 59</t>
        </is>
      </c>
      <c r="C60" s="24" t="inlineStr">
        <is>
          <t>Zubehör</t>
        </is>
      </c>
      <c r="D60" s="25" t="n">
        <v>149</v>
      </c>
      <c r="E60" s="25" t="n">
        <v>10</v>
      </c>
      <c r="F60" s="26" t="n">
        <v>81</v>
      </c>
      <c r="G60" s="26" t="n">
        <v>146</v>
      </c>
      <c r="H60" s="25" t="n">
        <v>33</v>
      </c>
      <c r="I60" s="27">
        <f>IF(D60=0,"Ausverkauft",IF(D60&lt;=E60,"Nachbestellen","OK"))</f>
        <v/>
      </c>
    </row>
    <row r="61">
      <c r="A61" s="24" t="inlineStr">
        <is>
          <t>SKU-1059</t>
        </is>
      </c>
      <c r="B61" s="24" t="inlineStr">
        <is>
          <t>Elektronik Product 60</t>
        </is>
      </c>
      <c r="C61" s="24" t="inlineStr">
        <is>
          <t>Elektronik</t>
        </is>
      </c>
      <c r="D61" s="25" t="n">
        <v>185</v>
      </c>
      <c r="E61" s="25" t="n">
        <v>57</v>
      </c>
      <c r="F61" s="26" t="n">
        <v>373</v>
      </c>
      <c r="G61" s="26" t="n">
        <v>642</v>
      </c>
      <c r="H61" s="25" t="n">
        <v>53</v>
      </c>
      <c r="I61" s="27">
        <f>IF(D61=0,"Ausverkauft",IF(D61&lt;=E61,"Nachbestellen","OK"))</f>
        <v/>
      </c>
    </row>
    <row r="62">
      <c r="A62" s="24" t="inlineStr">
        <is>
          <t>SKU-1060</t>
        </is>
      </c>
      <c r="B62" s="24" t="inlineStr">
        <is>
          <t>Verbrauch Product 61</t>
        </is>
      </c>
      <c r="C62" s="24" t="inlineStr">
        <is>
          <t>Verbrauch</t>
        </is>
      </c>
      <c r="D62" s="25" t="n">
        <v>193</v>
      </c>
      <c r="E62" s="25" t="n">
        <v>46</v>
      </c>
      <c r="F62" s="26" t="n">
        <v>125</v>
      </c>
      <c r="G62" s="26" t="n">
        <v>172</v>
      </c>
      <c r="H62" s="25" t="n">
        <v>33</v>
      </c>
      <c r="I62" s="27">
        <f>IF(D62=0,"Ausverkauft",IF(D62&lt;=E62,"Nachbestellen","OK"))</f>
        <v/>
      </c>
    </row>
    <row r="63">
      <c r="A63" s="24" t="inlineStr">
        <is>
          <t>SKU-1061</t>
        </is>
      </c>
      <c r="B63" s="24" t="inlineStr">
        <is>
          <t>Zubehör Product 62</t>
        </is>
      </c>
      <c r="C63" s="24" t="inlineStr">
        <is>
          <t>Zubehör</t>
        </is>
      </c>
      <c r="D63" s="25" t="n">
        <v>13</v>
      </c>
      <c r="E63" s="25" t="n">
        <v>25</v>
      </c>
      <c r="F63" s="26" t="n">
        <v>121</v>
      </c>
      <c r="G63" s="26" t="n">
        <v>158</v>
      </c>
      <c r="H63" s="25" t="n">
        <v>46</v>
      </c>
      <c r="I63" s="27">
        <f>IF(D63=0,"Ausverkauft",IF(D63&lt;=E63,"Nachbestellen","OK"))</f>
        <v/>
      </c>
    </row>
    <row r="64">
      <c r="A64" s="24" t="inlineStr">
        <is>
          <t>SKU-1062</t>
        </is>
      </c>
      <c r="B64" s="24" t="inlineStr">
        <is>
          <t>Ersatzteile Product 63</t>
        </is>
      </c>
      <c r="C64" s="24" t="inlineStr">
        <is>
          <t>Ersatzteile</t>
        </is>
      </c>
      <c r="D64" s="25" t="n">
        <v>179</v>
      </c>
      <c r="E64" s="25" t="n">
        <v>59</v>
      </c>
      <c r="F64" s="26" t="n">
        <v>78</v>
      </c>
      <c r="G64" s="26" t="n">
        <v>156</v>
      </c>
      <c r="H64" s="25" t="n">
        <v>50</v>
      </c>
      <c r="I64" s="27">
        <f>IF(D64=0,"Ausverkauft",IF(D64&lt;=E64,"Nachbestellen","OK"))</f>
        <v/>
      </c>
    </row>
    <row r="65">
      <c r="A65" s="24" t="inlineStr">
        <is>
          <t>SKU-1063</t>
        </is>
      </c>
      <c r="B65" s="24" t="inlineStr">
        <is>
          <t>Ersatzteile Product 64</t>
        </is>
      </c>
      <c r="C65" s="24" t="inlineStr">
        <is>
          <t>Ersatzteile</t>
        </is>
      </c>
      <c r="D65" s="25" t="n">
        <v>149</v>
      </c>
      <c r="E65" s="25" t="n">
        <v>48</v>
      </c>
      <c r="F65" s="26" t="n">
        <v>137</v>
      </c>
      <c r="G65" s="26" t="n">
        <v>189</v>
      </c>
      <c r="H65" s="25" t="n">
        <v>47</v>
      </c>
      <c r="I65" s="27">
        <f>IF(D65=0,"Ausverkauft",IF(D65&lt;=E65,"Nachbestellen","OK"))</f>
        <v/>
      </c>
    </row>
    <row r="66">
      <c r="A66" s="24" t="inlineStr">
        <is>
          <t>SKU-1064</t>
        </is>
      </c>
      <c r="B66" s="24" t="inlineStr">
        <is>
          <t>Büro Product 65</t>
        </is>
      </c>
      <c r="C66" s="24" t="inlineStr">
        <is>
          <t>Büro</t>
        </is>
      </c>
      <c r="D66" s="25" t="n">
        <v>114</v>
      </c>
      <c r="E66" s="25" t="n">
        <v>20</v>
      </c>
      <c r="F66" s="26" t="n">
        <v>76</v>
      </c>
      <c r="G66" s="26" t="n">
        <v>110</v>
      </c>
      <c r="H66" s="25" t="n">
        <v>57</v>
      </c>
      <c r="I66" s="27">
        <f>IF(D66=0,"Ausverkauft",IF(D66&lt;=E66,"Nachbestellen","OK"))</f>
        <v/>
      </c>
    </row>
    <row r="67">
      <c r="A67" s="24" t="inlineStr">
        <is>
          <t>SKU-1065</t>
        </is>
      </c>
      <c r="B67" s="24" t="inlineStr">
        <is>
          <t>Ersatzteile Product 66</t>
        </is>
      </c>
      <c r="C67" s="24" t="inlineStr">
        <is>
          <t>Ersatzteile</t>
        </is>
      </c>
      <c r="D67" s="25" t="n">
        <v>130</v>
      </c>
      <c r="E67" s="25" t="n">
        <v>27</v>
      </c>
      <c r="F67" s="26" t="n">
        <v>127</v>
      </c>
      <c r="G67" s="26" t="n">
        <v>240</v>
      </c>
      <c r="H67" s="25" t="n">
        <v>46</v>
      </c>
      <c r="I67" s="27">
        <f>IF(D67=0,"Ausverkauft",IF(D67&lt;=E67,"Nachbestellen","OK"))</f>
        <v/>
      </c>
    </row>
    <row r="68">
      <c r="A68" s="24" t="inlineStr">
        <is>
          <t>SKU-1066</t>
        </is>
      </c>
      <c r="B68" s="24" t="inlineStr">
        <is>
          <t>Ersatzteile Product 67</t>
        </is>
      </c>
      <c r="C68" s="24" t="inlineStr">
        <is>
          <t>Ersatzteile</t>
        </is>
      </c>
      <c r="D68" s="25" t="n">
        <v>148</v>
      </c>
      <c r="E68" s="25" t="n">
        <v>28</v>
      </c>
      <c r="F68" s="26" t="n">
        <v>109</v>
      </c>
      <c r="G68" s="26" t="n">
        <v>179</v>
      </c>
      <c r="H68" s="25" t="n">
        <v>0</v>
      </c>
      <c r="I68" s="27">
        <f>IF(D68=0,"Ausverkauft",IF(D68&lt;=E68,"Nachbestellen","OK"))</f>
        <v/>
      </c>
    </row>
    <row r="69">
      <c r="A69" s="24" t="inlineStr">
        <is>
          <t>SKU-1067</t>
        </is>
      </c>
      <c r="B69" s="24" t="inlineStr">
        <is>
          <t>Ersatzteile Product 68</t>
        </is>
      </c>
      <c r="C69" s="24" t="inlineStr">
        <is>
          <t>Ersatzteile</t>
        </is>
      </c>
      <c r="D69" s="25" t="n">
        <v>107</v>
      </c>
      <c r="E69" s="25" t="n">
        <v>43</v>
      </c>
      <c r="F69" s="26" t="n">
        <v>122</v>
      </c>
      <c r="G69" s="26" t="n">
        <v>253</v>
      </c>
      <c r="H69" s="25" t="n">
        <v>70</v>
      </c>
      <c r="I69" s="27">
        <f>IF(D69=0,"Ausverkauft",IF(D69&lt;=E69,"Nachbestellen","OK"))</f>
        <v/>
      </c>
    </row>
    <row r="70">
      <c r="A70" s="24" t="inlineStr">
        <is>
          <t>SKU-1068</t>
        </is>
      </c>
      <c r="B70" s="24" t="inlineStr">
        <is>
          <t>Verbrauch Product 69</t>
        </is>
      </c>
      <c r="C70" s="24" t="inlineStr">
        <is>
          <t>Verbrauch</t>
        </is>
      </c>
      <c r="D70" s="25" t="n">
        <v>69</v>
      </c>
      <c r="E70" s="25" t="n">
        <v>26</v>
      </c>
      <c r="F70" s="26" t="n">
        <v>99</v>
      </c>
      <c r="G70" s="26" t="n">
        <v>133</v>
      </c>
      <c r="H70" s="25" t="n">
        <v>56</v>
      </c>
      <c r="I70" s="27">
        <f>IF(D70=0,"Ausverkauft",IF(D70&lt;=E70,"Nachbestellen","OK"))</f>
        <v/>
      </c>
    </row>
    <row r="71">
      <c r="A71" s="24" t="inlineStr">
        <is>
          <t>SKU-1069</t>
        </is>
      </c>
      <c r="B71" s="24" t="inlineStr">
        <is>
          <t>Verbrauch Product 70</t>
        </is>
      </c>
      <c r="C71" s="24" t="inlineStr">
        <is>
          <t>Verbrauch</t>
        </is>
      </c>
      <c r="D71" s="25" t="n">
        <v>94</v>
      </c>
      <c r="E71" s="25" t="n">
        <v>38</v>
      </c>
      <c r="F71" s="26" t="n">
        <v>101</v>
      </c>
      <c r="G71" s="26" t="n">
        <v>141</v>
      </c>
      <c r="H71" s="25" t="n">
        <v>68</v>
      </c>
      <c r="I71" s="27">
        <f>IF(D71=0,"Ausverkauft",IF(D71&lt;=E71,"Nachbestellen","OK"))</f>
        <v/>
      </c>
    </row>
    <row r="72">
      <c r="A72" s="24" t="inlineStr">
        <is>
          <t>SKU-1070</t>
        </is>
      </c>
      <c r="B72" s="24" t="inlineStr">
        <is>
          <t>Elektronik Product 71</t>
        </is>
      </c>
      <c r="C72" s="24" t="inlineStr">
        <is>
          <t>Elektronik</t>
        </is>
      </c>
      <c r="D72" s="25" t="n">
        <v>136</v>
      </c>
      <c r="E72" s="25" t="n">
        <v>10</v>
      </c>
      <c r="F72" s="26" t="n">
        <v>369</v>
      </c>
      <c r="G72" s="26" t="n">
        <v>707</v>
      </c>
      <c r="H72" s="25" t="n">
        <v>55</v>
      </c>
      <c r="I72" s="27">
        <f>IF(D72=0,"Ausverkauft",IF(D72&lt;=E72,"Nachbestellen","OK"))</f>
        <v/>
      </c>
    </row>
    <row r="73">
      <c r="A73" s="24" t="inlineStr">
        <is>
          <t>SKU-1071</t>
        </is>
      </c>
      <c r="B73" s="24" t="inlineStr">
        <is>
          <t>Verbrauch Product 72</t>
        </is>
      </c>
      <c r="C73" s="24" t="inlineStr">
        <is>
          <t>Verbrauch</t>
        </is>
      </c>
      <c r="D73" s="25" t="n">
        <v>126</v>
      </c>
      <c r="E73" s="25" t="n">
        <v>56</v>
      </c>
      <c r="F73" s="26" t="n">
        <v>100</v>
      </c>
      <c r="G73" s="26" t="n">
        <v>125</v>
      </c>
      <c r="H73" s="25" t="n">
        <v>42</v>
      </c>
      <c r="I73" s="27">
        <f>IF(D73=0,"Ausverkauft",IF(D73&lt;=E73,"Nachbestellen","OK"))</f>
        <v/>
      </c>
    </row>
    <row r="74">
      <c r="A74" s="24" t="inlineStr">
        <is>
          <t>SKU-1072</t>
        </is>
      </c>
      <c r="B74" s="24" t="inlineStr">
        <is>
          <t>Büro Product 73</t>
        </is>
      </c>
      <c r="C74" s="24" t="inlineStr">
        <is>
          <t>Büro</t>
        </is>
      </c>
      <c r="D74" s="25" t="n">
        <v>81</v>
      </c>
      <c r="E74" s="25" t="n">
        <v>34</v>
      </c>
      <c r="F74" s="26" t="n">
        <v>74</v>
      </c>
      <c r="G74" s="26" t="n">
        <v>147</v>
      </c>
      <c r="H74" s="25" t="n">
        <v>23</v>
      </c>
      <c r="I74" s="27">
        <f>IF(D74=0,"Ausverkauft",IF(D74&lt;=E74,"Nachbestellen","OK"))</f>
        <v/>
      </c>
    </row>
    <row r="75">
      <c r="A75" s="24" t="inlineStr">
        <is>
          <t>SKU-1073</t>
        </is>
      </c>
      <c r="B75" s="24" t="inlineStr">
        <is>
          <t>Zubehör Product 74</t>
        </is>
      </c>
      <c r="C75" s="24" t="inlineStr">
        <is>
          <t>Zubehör</t>
        </is>
      </c>
      <c r="D75" s="25" t="n">
        <v>161</v>
      </c>
      <c r="E75" s="25" t="n">
        <v>53</v>
      </c>
      <c r="F75" s="26" t="n">
        <v>108</v>
      </c>
      <c r="G75" s="26" t="n">
        <v>170</v>
      </c>
      <c r="H75" s="25" t="n">
        <v>21</v>
      </c>
      <c r="I75" s="27">
        <f>IF(D75=0,"Ausverkauft",IF(D75&lt;=E75,"Nachbestellen","OK"))</f>
        <v/>
      </c>
    </row>
    <row r="76">
      <c r="A76" s="24" t="inlineStr">
        <is>
          <t>SKU-1074</t>
        </is>
      </c>
      <c r="B76" s="24" t="inlineStr">
        <is>
          <t>Elektronik Product 75</t>
        </is>
      </c>
      <c r="C76" s="24" t="inlineStr">
        <is>
          <t>Elektronik</t>
        </is>
      </c>
      <c r="D76" s="25" t="n">
        <v>23</v>
      </c>
      <c r="E76" s="25" t="n">
        <v>35</v>
      </c>
      <c r="F76" s="26" t="n">
        <v>261</v>
      </c>
      <c r="G76" s="26" t="n">
        <v>540</v>
      </c>
      <c r="H76" s="25" t="n">
        <v>54</v>
      </c>
      <c r="I76" s="27">
        <f>IF(D76=0,"Ausverkauft",IF(D76&lt;=E76,"Nachbestellen","OK"))</f>
        <v/>
      </c>
    </row>
    <row r="77">
      <c r="A77" s="24" t="inlineStr">
        <is>
          <t>SKU-1075</t>
        </is>
      </c>
      <c r="B77" s="24" t="inlineStr">
        <is>
          <t>Ersatzteile Product 76</t>
        </is>
      </c>
      <c r="C77" s="24" t="inlineStr">
        <is>
          <t>Ersatzteile</t>
        </is>
      </c>
      <c r="D77" s="25" t="n">
        <v>206</v>
      </c>
      <c r="E77" s="25" t="n">
        <v>28</v>
      </c>
      <c r="F77" s="26" t="n">
        <v>93</v>
      </c>
      <c r="G77" s="26" t="n">
        <v>176</v>
      </c>
      <c r="H77" s="25" t="n">
        <v>13</v>
      </c>
      <c r="I77" s="27">
        <f>IF(D77=0,"Ausverkauft",IF(D77&lt;=E77,"Nachbestellen","OK"))</f>
        <v/>
      </c>
    </row>
    <row r="78">
      <c r="A78" s="24" t="inlineStr">
        <is>
          <t>SKU-1076</t>
        </is>
      </c>
      <c r="B78" s="24" t="inlineStr">
        <is>
          <t>Verbrauch Product 77</t>
        </is>
      </c>
      <c r="C78" s="24" t="inlineStr">
        <is>
          <t>Verbrauch</t>
        </is>
      </c>
      <c r="D78" s="25" t="n">
        <v>226</v>
      </c>
      <c r="E78" s="25" t="n">
        <v>60</v>
      </c>
      <c r="F78" s="26" t="n">
        <v>109</v>
      </c>
      <c r="G78" s="26" t="n">
        <v>140</v>
      </c>
      <c r="H78" s="25" t="n">
        <v>54</v>
      </c>
      <c r="I78" s="27">
        <f>IF(D78=0,"Ausverkauft",IF(D78&lt;=E78,"Nachbestellen","OK"))</f>
        <v/>
      </c>
    </row>
    <row r="79">
      <c r="A79" s="24" t="inlineStr">
        <is>
          <t>SKU-1077</t>
        </is>
      </c>
      <c r="B79" s="24" t="inlineStr">
        <is>
          <t>Elektronik Product 78</t>
        </is>
      </c>
      <c r="C79" s="24" t="inlineStr">
        <is>
          <t>Elektronik</t>
        </is>
      </c>
      <c r="D79" s="25" t="n">
        <v>75</v>
      </c>
      <c r="E79" s="25" t="n">
        <v>39</v>
      </c>
      <c r="F79" s="26" t="n">
        <v>370</v>
      </c>
      <c r="G79" s="26" t="n">
        <v>643</v>
      </c>
      <c r="H79" s="25" t="n">
        <v>12</v>
      </c>
      <c r="I79" s="27">
        <f>IF(D79=0,"Ausverkauft",IF(D79&lt;=E79,"Nachbestellen","OK"))</f>
        <v/>
      </c>
    </row>
    <row r="80">
      <c r="A80" s="24" t="inlineStr">
        <is>
          <t>SKU-1078</t>
        </is>
      </c>
      <c r="B80" s="24" t="inlineStr">
        <is>
          <t>Zubehör Product 79</t>
        </is>
      </c>
      <c r="C80" s="24" t="inlineStr">
        <is>
          <t>Zubehör</t>
        </is>
      </c>
      <c r="D80" s="25" t="n">
        <v>218</v>
      </c>
      <c r="E80" s="25" t="n">
        <v>50</v>
      </c>
      <c r="F80" s="26" t="n">
        <v>109</v>
      </c>
      <c r="G80" s="26" t="n">
        <v>159</v>
      </c>
      <c r="H80" s="25" t="n">
        <v>22</v>
      </c>
      <c r="I80" s="27">
        <f>IF(D80=0,"Ausverkauft",IF(D80&lt;=E80,"Nachbestellen","OK"))</f>
        <v/>
      </c>
    </row>
    <row r="81">
      <c r="A81" s="24" t="inlineStr">
        <is>
          <t>SKU-1079</t>
        </is>
      </c>
      <c r="B81" s="24" t="inlineStr">
        <is>
          <t>Ersatzteile Product 80</t>
        </is>
      </c>
      <c r="C81" s="24" t="inlineStr">
        <is>
          <t>Ersatzteile</t>
        </is>
      </c>
      <c r="D81" s="25" t="n">
        <v>106</v>
      </c>
      <c r="E81" s="25" t="n">
        <v>23</v>
      </c>
      <c r="F81" s="26" t="n">
        <v>110</v>
      </c>
      <c r="G81" s="26" t="n">
        <v>152</v>
      </c>
      <c r="H81" s="25" t="n">
        <v>53</v>
      </c>
      <c r="I81" s="27">
        <f>IF(D81=0,"Ausverkauft",IF(D81&lt;=E81,"Nachbestellen","OK"))</f>
        <v/>
      </c>
    </row>
    <row r="82">
      <c r="A82" s="24" t="inlineStr">
        <is>
          <t>SKU-1080</t>
        </is>
      </c>
      <c r="B82" s="24" t="inlineStr">
        <is>
          <t>Verbrauch Product 81</t>
        </is>
      </c>
      <c r="C82" s="24" t="inlineStr">
        <is>
          <t>Verbrauch</t>
        </is>
      </c>
      <c r="D82" s="25" t="n">
        <v>67</v>
      </c>
      <c r="E82" s="25" t="n">
        <v>30</v>
      </c>
      <c r="F82" s="26" t="n">
        <v>81</v>
      </c>
      <c r="G82" s="26" t="n">
        <v>144</v>
      </c>
      <c r="H82" s="25" t="n">
        <v>19</v>
      </c>
      <c r="I82" s="27">
        <f>IF(D82=0,"Ausverkauft",IF(D82&lt;=E82,"Nachbestellen","OK"))</f>
        <v/>
      </c>
    </row>
    <row r="83">
      <c r="A83" s="24" t="inlineStr">
        <is>
          <t>SKU-1081</t>
        </is>
      </c>
      <c r="B83" s="24" t="inlineStr">
        <is>
          <t>Ersatzteile Product 82</t>
        </is>
      </c>
      <c r="C83" s="24" t="inlineStr">
        <is>
          <t>Ersatzteile</t>
        </is>
      </c>
      <c r="D83" s="25" t="n">
        <v>241</v>
      </c>
      <c r="E83" s="25" t="n">
        <v>23</v>
      </c>
      <c r="F83" s="26" t="n">
        <v>96</v>
      </c>
      <c r="G83" s="26" t="n">
        <v>191</v>
      </c>
      <c r="H83" s="25" t="n">
        <v>14</v>
      </c>
      <c r="I83" s="27">
        <f>IF(D83=0,"Ausverkauft",IF(D83&lt;=E83,"Nachbestellen","OK"))</f>
        <v/>
      </c>
    </row>
    <row r="84">
      <c r="A84" s="24" t="inlineStr">
        <is>
          <t>SKU-1082</t>
        </is>
      </c>
      <c r="B84" s="24" t="inlineStr">
        <is>
          <t>Zubehör Product 83</t>
        </is>
      </c>
      <c r="C84" s="24" t="inlineStr">
        <is>
          <t>Zubehör</t>
        </is>
      </c>
      <c r="D84" s="25" t="n">
        <v>167</v>
      </c>
      <c r="E84" s="25" t="n">
        <v>33</v>
      </c>
      <c r="F84" s="26" t="n">
        <v>97</v>
      </c>
      <c r="G84" s="26" t="n">
        <v>148</v>
      </c>
      <c r="H84" s="25" t="n">
        <v>27</v>
      </c>
      <c r="I84" s="27">
        <f>IF(D84=0,"Ausverkauft",IF(D84&lt;=E84,"Nachbestellen","OK"))</f>
        <v/>
      </c>
    </row>
    <row r="85">
      <c r="A85" s="24" t="inlineStr">
        <is>
          <t>SKU-1083</t>
        </is>
      </c>
      <c r="B85" s="24" t="inlineStr">
        <is>
          <t>Verbrauch Product 84</t>
        </is>
      </c>
      <c r="C85" s="24" t="inlineStr">
        <is>
          <t>Verbrauch</t>
        </is>
      </c>
      <c r="D85" s="25" t="n">
        <v>76</v>
      </c>
      <c r="E85" s="25" t="n">
        <v>50</v>
      </c>
      <c r="F85" s="26" t="n">
        <v>102</v>
      </c>
      <c r="G85" s="26" t="n">
        <v>181</v>
      </c>
      <c r="H85" s="25" t="n">
        <v>24</v>
      </c>
      <c r="I85" s="27">
        <f>IF(D85=0,"Ausverkauft",IF(D85&lt;=E85,"Nachbestellen","OK"))</f>
        <v/>
      </c>
    </row>
    <row r="86">
      <c r="A86" s="24" t="inlineStr">
        <is>
          <t>SKU-1084</t>
        </is>
      </c>
      <c r="B86" s="24" t="inlineStr">
        <is>
          <t>Ersatzteile Product 85</t>
        </is>
      </c>
      <c r="C86" s="24" t="inlineStr">
        <is>
          <t>Ersatzteile</t>
        </is>
      </c>
      <c r="D86" s="25" t="n">
        <v>67</v>
      </c>
      <c r="E86" s="25" t="n">
        <v>37</v>
      </c>
      <c r="F86" s="26" t="n">
        <v>90</v>
      </c>
      <c r="G86" s="26" t="n">
        <v>168</v>
      </c>
      <c r="H86" s="25" t="n">
        <v>52</v>
      </c>
      <c r="I86" s="27">
        <f>IF(D86=0,"Ausverkauft",IF(D86&lt;=E86,"Nachbestellen","OK"))</f>
        <v/>
      </c>
    </row>
    <row r="87">
      <c r="A87" s="24" t="inlineStr">
        <is>
          <t>SKU-1085</t>
        </is>
      </c>
      <c r="B87" s="24" t="inlineStr">
        <is>
          <t>Ersatzteile Product 86</t>
        </is>
      </c>
      <c r="C87" s="24" t="inlineStr">
        <is>
          <t>Ersatzteile</t>
        </is>
      </c>
      <c r="D87" s="25" t="n">
        <v>12</v>
      </c>
      <c r="E87" s="25" t="n">
        <v>13</v>
      </c>
      <c r="F87" s="26" t="n">
        <v>104</v>
      </c>
      <c r="G87" s="26" t="n">
        <v>147</v>
      </c>
      <c r="H87" s="25" t="n">
        <v>46</v>
      </c>
      <c r="I87" s="27">
        <f>IF(D87=0,"Ausverkauft",IF(D87&lt;=E87,"Nachbestellen","OK"))</f>
        <v/>
      </c>
    </row>
    <row r="88">
      <c r="A88" s="24" t="inlineStr">
        <is>
          <t>SKU-1086</t>
        </is>
      </c>
      <c r="B88" s="24" t="inlineStr">
        <is>
          <t>Zubehör Product 87</t>
        </is>
      </c>
      <c r="C88" s="24" t="inlineStr">
        <is>
          <t>Zubehör</t>
        </is>
      </c>
      <c r="D88" s="25" t="n">
        <v>130</v>
      </c>
      <c r="E88" s="25" t="n">
        <v>56</v>
      </c>
      <c r="F88" s="26" t="n">
        <v>114</v>
      </c>
      <c r="G88" s="26" t="n">
        <v>222</v>
      </c>
      <c r="H88" s="25" t="n">
        <v>61</v>
      </c>
      <c r="I88" s="27">
        <f>IF(D88=0,"Ausverkauft",IF(D88&lt;=E88,"Nachbestellen","OK"))</f>
        <v/>
      </c>
    </row>
    <row r="89">
      <c r="A89" s="24" t="inlineStr">
        <is>
          <t>SKU-1087</t>
        </is>
      </c>
      <c r="B89" s="24" t="inlineStr">
        <is>
          <t>Ersatzteile Product 88</t>
        </is>
      </c>
      <c r="C89" s="24" t="inlineStr">
        <is>
          <t>Ersatzteile</t>
        </is>
      </c>
      <c r="D89" s="25" t="n">
        <v>131</v>
      </c>
      <c r="E89" s="25" t="n">
        <v>26</v>
      </c>
      <c r="F89" s="26" t="n">
        <v>124</v>
      </c>
      <c r="G89" s="26" t="n">
        <v>169</v>
      </c>
      <c r="H89" s="25" t="n">
        <v>17</v>
      </c>
      <c r="I89" s="27">
        <f>IF(D89=0,"Ausverkauft",IF(D89&lt;=E89,"Nachbestellen","OK"))</f>
        <v/>
      </c>
    </row>
    <row r="90">
      <c r="A90" s="24" t="inlineStr">
        <is>
          <t>SKU-1088</t>
        </is>
      </c>
      <c r="B90" s="24" t="inlineStr">
        <is>
          <t>Elektronik Product 89</t>
        </is>
      </c>
      <c r="C90" s="24" t="inlineStr">
        <is>
          <t>Elektronik</t>
        </is>
      </c>
      <c r="D90" s="25" t="n">
        <v>216</v>
      </c>
      <c r="E90" s="25" t="n">
        <v>49</v>
      </c>
      <c r="F90" s="26" t="n">
        <v>389</v>
      </c>
      <c r="G90" s="26" t="n">
        <v>597</v>
      </c>
      <c r="H90" s="25" t="n">
        <v>22</v>
      </c>
      <c r="I90" s="27">
        <f>IF(D90=0,"Ausverkauft",IF(D90&lt;=E90,"Nachbestellen","OK"))</f>
        <v/>
      </c>
    </row>
    <row r="91">
      <c r="A91" s="24" t="inlineStr">
        <is>
          <t>SKU-1089</t>
        </is>
      </c>
      <c r="B91" s="24" t="inlineStr">
        <is>
          <t>Verbrauch Product 90</t>
        </is>
      </c>
      <c r="C91" s="24" t="inlineStr">
        <is>
          <t>Verbrauch</t>
        </is>
      </c>
      <c r="D91" s="25" t="n">
        <v>178</v>
      </c>
      <c r="E91" s="25" t="n">
        <v>32</v>
      </c>
      <c r="F91" s="26" t="n">
        <v>88</v>
      </c>
      <c r="G91" s="26" t="n">
        <v>183</v>
      </c>
      <c r="H91" s="25" t="n">
        <v>41</v>
      </c>
      <c r="I91" s="27">
        <f>IF(D91=0,"Ausverkauft",IF(D91&lt;=E91,"Nachbestellen","OK"))</f>
        <v/>
      </c>
    </row>
    <row r="92">
      <c r="A92" s="24" t="inlineStr">
        <is>
          <t>SKU-1090</t>
        </is>
      </c>
      <c r="B92" s="24" t="inlineStr">
        <is>
          <t>Elektronik Product 91</t>
        </is>
      </c>
      <c r="C92" s="24" t="inlineStr">
        <is>
          <t>Elektronik</t>
        </is>
      </c>
      <c r="D92" s="25" t="n">
        <v>234</v>
      </c>
      <c r="E92" s="25" t="n">
        <v>33</v>
      </c>
      <c r="F92" s="26" t="n">
        <v>254</v>
      </c>
      <c r="G92" s="26" t="n">
        <v>426</v>
      </c>
      <c r="H92" s="25" t="n">
        <v>15</v>
      </c>
      <c r="I92" s="27">
        <f>IF(D92=0,"Ausverkauft",IF(D92&lt;=E92,"Nachbestellen","OK"))</f>
        <v/>
      </c>
    </row>
    <row r="93">
      <c r="A93" s="24" t="inlineStr">
        <is>
          <t>SKU-1091</t>
        </is>
      </c>
      <c r="B93" s="24" t="inlineStr">
        <is>
          <t>Büro Product 92</t>
        </is>
      </c>
      <c r="C93" s="24" t="inlineStr">
        <is>
          <t>Büro</t>
        </is>
      </c>
      <c r="D93" s="25" t="n">
        <v>261</v>
      </c>
      <c r="E93" s="25" t="n">
        <v>44</v>
      </c>
      <c r="F93" s="26" t="n">
        <v>138</v>
      </c>
      <c r="G93" s="26" t="n">
        <v>216</v>
      </c>
      <c r="H93" s="25" t="n">
        <v>70</v>
      </c>
      <c r="I93" s="27">
        <f>IF(D93=0,"Ausverkauft",IF(D93&lt;=E93,"Nachbestellen","OK"))</f>
        <v/>
      </c>
    </row>
    <row r="94">
      <c r="A94" s="24" t="inlineStr">
        <is>
          <t>SKU-1092</t>
        </is>
      </c>
      <c r="B94" s="24" t="inlineStr">
        <is>
          <t>Zubehör Product 93</t>
        </is>
      </c>
      <c r="C94" s="24" t="inlineStr">
        <is>
          <t>Zubehör</t>
        </is>
      </c>
      <c r="D94" s="25" t="n">
        <v>184</v>
      </c>
      <c r="E94" s="25" t="n">
        <v>40</v>
      </c>
      <c r="F94" s="26" t="n">
        <v>103</v>
      </c>
      <c r="G94" s="26" t="n">
        <v>164</v>
      </c>
      <c r="H94" s="25" t="n">
        <v>60</v>
      </c>
      <c r="I94" s="27">
        <f>IF(D94=0,"Ausverkauft",IF(D94&lt;=E94,"Nachbestellen","OK"))</f>
        <v/>
      </c>
    </row>
    <row r="95">
      <c r="A95" s="24" t="inlineStr">
        <is>
          <t>SKU-1093</t>
        </is>
      </c>
      <c r="B95" s="24" t="inlineStr">
        <is>
          <t>Verbrauch Product 94</t>
        </is>
      </c>
      <c r="C95" s="24" t="inlineStr">
        <is>
          <t>Verbrauch</t>
        </is>
      </c>
      <c r="D95" s="25" t="n">
        <v>114</v>
      </c>
      <c r="E95" s="25" t="n">
        <v>31</v>
      </c>
      <c r="F95" s="26" t="n">
        <v>93</v>
      </c>
      <c r="G95" s="26" t="n">
        <v>178</v>
      </c>
      <c r="H95" s="25" t="n">
        <v>26</v>
      </c>
      <c r="I95" s="27">
        <f>IF(D95=0,"Ausverkauft",IF(D95&lt;=E95,"Nachbestellen","OK"))</f>
        <v/>
      </c>
    </row>
    <row r="96">
      <c r="A96" s="24" t="inlineStr">
        <is>
          <t>SKU-1094</t>
        </is>
      </c>
      <c r="B96" s="24" t="inlineStr">
        <is>
          <t>Büro Product 95</t>
        </is>
      </c>
      <c r="C96" s="24" t="inlineStr">
        <is>
          <t>Büro</t>
        </is>
      </c>
      <c r="D96" s="25" t="n">
        <v>171</v>
      </c>
      <c r="E96" s="25" t="n">
        <v>37</v>
      </c>
      <c r="F96" s="26" t="n">
        <v>95</v>
      </c>
      <c r="G96" s="26" t="n">
        <v>181</v>
      </c>
      <c r="H96" s="25" t="n">
        <v>89</v>
      </c>
      <c r="I96" s="27">
        <f>IF(D96=0,"Ausverkauft",IF(D96&lt;=E96,"Nachbestellen","OK"))</f>
        <v/>
      </c>
    </row>
    <row r="97">
      <c r="A97" s="24" t="inlineStr">
        <is>
          <t>SKU-1095</t>
        </is>
      </c>
      <c r="B97" s="24" t="inlineStr">
        <is>
          <t>Ersatzteile Product 96</t>
        </is>
      </c>
      <c r="C97" s="24" t="inlineStr">
        <is>
          <t>Ersatzteile</t>
        </is>
      </c>
      <c r="D97" s="25" t="n">
        <v>116</v>
      </c>
      <c r="E97" s="25" t="n">
        <v>52</v>
      </c>
      <c r="F97" s="26" t="n">
        <v>126</v>
      </c>
      <c r="G97" s="26" t="n">
        <v>224</v>
      </c>
      <c r="H97" s="25" t="n">
        <v>46</v>
      </c>
      <c r="I97" s="27">
        <f>IF(D97=0,"Ausverkauft",IF(D97&lt;=E97,"Nachbestellen","OK"))</f>
        <v/>
      </c>
    </row>
    <row r="98">
      <c r="A98" s="24" t="inlineStr">
        <is>
          <t>SKU-1096</t>
        </is>
      </c>
      <c r="B98" s="24" t="inlineStr">
        <is>
          <t>Elektronik Product 97</t>
        </is>
      </c>
      <c r="C98" s="24" t="inlineStr">
        <is>
          <t>Elektronik</t>
        </is>
      </c>
      <c r="D98" s="25" t="n">
        <v>14</v>
      </c>
      <c r="E98" s="25" t="n">
        <v>12</v>
      </c>
      <c r="F98" s="26" t="n">
        <v>299</v>
      </c>
      <c r="G98" s="26" t="n">
        <v>524</v>
      </c>
      <c r="H98" s="25" t="n">
        <v>19</v>
      </c>
      <c r="I98" s="27">
        <f>IF(D98=0,"Ausverkauft",IF(D98&lt;=E98,"Nachbestellen","OK"))</f>
        <v/>
      </c>
    </row>
    <row r="99">
      <c r="A99" s="24" t="inlineStr">
        <is>
          <t>SKU-1097</t>
        </is>
      </c>
      <c r="B99" s="24" t="inlineStr">
        <is>
          <t>Elektronik Product 98</t>
        </is>
      </c>
      <c r="C99" s="24" t="inlineStr">
        <is>
          <t>Elektronik</t>
        </is>
      </c>
      <c r="D99" s="25" t="n">
        <v>251</v>
      </c>
      <c r="E99" s="25" t="n">
        <v>47</v>
      </c>
      <c r="F99" s="26" t="n">
        <v>265</v>
      </c>
      <c r="G99" s="26" t="n">
        <v>346</v>
      </c>
      <c r="H99" s="25" t="n">
        <v>69</v>
      </c>
      <c r="I99" s="27">
        <f>IF(D99=0,"Ausverkauft",IF(D99&lt;=E99,"Nachbestellen","OK"))</f>
        <v/>
      </c>
    </row>
    <row r="100">
      <c r="A100" s="24" t="inlineStr">
        <is>
          <t>SKU-1098</t>
        </is>
      </c>
      <c r="B100" s="24" t="inlineStr">
        <is>
          <t>Zubehör Product 99</t>
        </is>
      </c>
      <c r="C100" s="24" t="inlineStr">
        <is>
          <t>Zubehör</t>
        </is>
      </c>
      <c r="D100" s="25" t="n">
        <v>82</v>
      </c>
      <c r="E100" s="25" t="n">
        <v>17</v>
      </c>
      <c r="F100" s="26" t="n">
        <v>98</v>
      </c>
      <c r="G100" s="26" t="n">
        <v>132</v>
      </c>
      <c r="H100" s="25" t="n">
        <v>21</v>
      </c>
      <c r="I100" s="27">
        <f>IF(D100=0,"Ausverkauft",IF(D100&lt;=E100,"Nachbestellen","OK"))</f>
        <v/>
      </c>
    </row>
    <row r="101">
      <c r="A101" s="24" t="inlineStr">
        <is>
          <t>SKU-1099</t>
        </is>
      </c>
      <c r="B101" s="24" t="inlineStr">
        <is>
          <t>Ersatzteile Product 100</t>
        </is>
      </c>
      <c r="C101" s="24" t="inlineStr">
        <is>
          <t>Ersatzteile</t>
        </is>
      </c>
      <c r="D101" s="25" t="n">
        <v>236</v>
      </c>
      <c r="E101" s="25" t="n">
        <v>27</v>
      </c>
      <c r="F101" s="26" t="n">
        <v>114</v>
      </c>
      <c r="G101" s="26" t="n">
        <v>222</v>
      </c>
      <c r="H101" s="25" t="n">
        <v>48</v>
      </c>
      <c r="I101" s="27">
        <f>IF(D101=0,"Ausverkauft",IF(D101&lt;=E101,"Nachbestellen","OK"))</f>
        <v/>
      </c>
    </row>
    <row r="102">
      <c r="A102" s="24" t="inlineStr">
        <is>
          <t>SKU-1100</t>
        </is>
      </c>
      <c r="B102" s="24" t="inlineStr">
        <is>
          <t>Verbrauch Product 101</t>
        </is>
      </c>
      <c r="C102" s="24" t="inlineStr">
        <is>
          <t>Verbrauch</t>
        </is>
      </c>
      <c r="D102" s="25" t="n">
        <v>41</v>
      </c>
      <c r="E102" s="25" t="n">
        <v>42</v>
      </c>
      <c r="F102" s="26" t="n">
        <v>100</v>
      </c>
      <c r="G102" s="26" t="n">
        <v>139</v>
      </c>
      <c r="H102" s="25" t="n">
        <v>37</v>
      </c>
      <c r="I102" s="27">
        <f>IF(D102=0,"Ausverkauft",IF(D102&lt;=E102,"Nachbestellen","OK"))</f>
        <v/>
      </c>
    </row>
    <row r="103">
      <c r="A103" s="24" t="inlineStr">
        <is>
          <t>SKU-1101</t>
        </is>
      </c>
      <c r="B103" s="24" t="inlineStr">
        <is>
          <t>Büro Product 102</t>
        </is>
      </c>
      <c r="C103" s="24" t="inlineStr">
        <is>
          <t>Büro</t>
        </is>
      </c>
      <c r="D103" s="25" t="n">
        <v>51</v>
      </c>
      <c r="E103" s="25" t="n">
        <v>38</v>
      </c>
      <c r="F103" s="26" t="n">
        <v>87</v>
      </c>
      <c r="G103" s="26" t="n">
        <v>172</v>
      </c>
      <c r="H103" s="25" t="n">
        <v>54</v>
      </c>
      <c r="I103" s="27">
        <f>IF(D103=0,"Ausverkauft",IF(D103&lt;=E103,"Nachbestellen","OK"))</f>
        <v/>
      </c>
    </row>
    <row r="104">
      <c r="A104" s="24" t="inlineStr">
        <is>
          <t>SKU-1102</t>
        </is>
      </c>
      <c r="B104" s="24" t="inlineStr">
        <is>
          <t>Büro Product 103</t>
        </is>
      </c>
      <c r="C104" s="24" t="inlineStr">
        <is>
          <t>Büro</t>
        </is>
      </c>
      <c r="D104" s="25" t="n">
        <v>24</v>
      </c>
      <c r="E104" s="25" t="n">
        <v>49</v>
      </c>
      <c r="F104" s="26" t="n">
        <v>115</v>
      </c>
      <c r="G104" s="26" t="n">
        <v>231</v>
      </c>
      <c r="H104" s="25" t="n">
        <v>49</v>
      </c>
      <c r="I104" s="27">
        <f>IF(D104=0,"Ausverkauft",IF(D104&lt;=E104,"Nachbestellen","OK"))</f>
        <v/>
      </c>
    </row>
    <row r="105">
      <c r="A105" s="24" t="inlineStr">
        <is>
          <t>SKU-1103</t>
        </is>
      </c>
      <c r="B105" s="24" t="inlineStr">
        <is>
          <t>Zubehör Product 104</t>
        </is>
      </c>
      <c r="C105" s="24" t="inlineStr">
        <is>
          <t>Zubehör</t>
        </is>
      </c>
      <c r="D105" s="25" t="n">
        <v>174</v>
      </c>
      <c r="E105" s="25" t="n">
        <v>36</v>
      </c>
      <c r="F105" s="26" t="n">
        <v>111</v>
      </c>
      <c r="G105" s="26" t="n">
        <v>180</v>
      </c>
      <c r="H105" s="25" t="n">
        <v>46</v>
      </c>
      <c r="I105" s="27">
        <f>IF(D105=0,"Ausverkauft",IF(D105&lt;=E105,"Nachbestellen","OK"))</f>
        <v/>
      </c>
    </row>
    <row r="106">
      <c r="A106" s="24" t="inlineStr">
        <is>
          <t>SKU-1104</t>
        </is>
      </c>
      <c r="B106" s="24" t="inlineStr">
        <is>
          <t>Verbrauch Product 105</t>
        </is>
      </c>
      <c r="C106" s="24" t="inlineStr">
        <is>
          <t>Verbrauch</t>
        </is>
      </c>
      <c r="D106" s="25" t="n">
        <v>41</v>
      </c>
      <c r="E106" s="25" t="n">
        <v>14</v>
      </c>
      <c r="F106" s="26" t="n">
        <v>121</v>
      </c>
      <c r="G106" s="26" t="n">
        <v>237</v>
      </c>
      <c r="H106" s="25" t="n">
        <v>44</v>
      </c>
      <c r="I106" s="27">
        <f>IF(D106=0,"Ausverkauft",IF(D106&lt;=E106,"Nachbestellen","OK"))</f>
        <v/>
      </c>
    </row>
    <row r="107">
      <c r="A107" s="24" t="inlineStr">
        <is>
          <t>SKU-1105</t>
        </is>
      </c>
      <c r="B107" s="24" t="inlineStr">
        <is>
          <t>Zubehör Product 106</t>
        </is>
      </c>
      <c r="C107" s="24" t="inlineStr">
        <is>
          <t>Zubehör</t>
        </is>
      </c>
      <c r="D107" s="25" t="n">
        <v>89</v>
      </c>
      <c r="E107" s="25" t="n">
        <v>24</v>
      </c>
      <c r="F107" s="26" t="n">
        <v>80</v>
      </c>
      <c r="G107" s="26" t="n">
        <v>160</v>
      </c>
      <c r="H107" s="25" t="n">
        <v>38</v>
      </c>
      <c r="I107" s="27">
        <f>IF(D107=0,"Ausverkauft",IF(D107&lt;=E107,"Nachbestellen","OK"))</f>
        <v/>
      </c>
    </row>
    <row r="108">
      <c r="A108" s="24" t="inlineStr">
        <is>
          <t>SKU-1106</t>
        </is>
      </c>
      <c r="B108" s="24" t="inlineStr">
        <is>
          <t>Verbrauch Product 107</t>
        </is>
      </c>
      <c r="C108" s="24" t="inlineStr">
        <is>
          <t>Verbrauch</t>
        </is>
      </c>
      <c r="D108" s="25" t="n">
        <v>121</v>
      </c>
      <c r="E108" s="25" t="n">
        <v>40</v>
      </c>
      <c r="F108" s="26" t="n">
        <v>115</v>
      </c>
      <c r="G108" s="26" t="n">
        <v>193</v>
      </c>
      <c r="H108" s="25" t="n">
        <v>54</v>
      </c>
      <c r="I108" s="27">
        <f>IF(D108=0,"Ausverkauft",IF(D108&lt;=E108,"Nachbestellen","OK"))</f>
        <v/>
      </c>
    </row>
    <row r="109">
      <c r="A109" s="24" t="inlineStr">
        <is>
          <t>SKU-1107</t>
        </is>
      </c>
      <c r="B109" s="24" t="inlineStr">
        <is>
          <t>Verbrauch Product 108</t>
        </is>
      </c>
      <c r="C109" s="24" t="inlineStr">
        <is>
          <t>Verbrauch</t>
        </is>
      </c>
      <c r="D109" s="25" t="n">
        <v>51</v>
      </c>
      <c r="E109" s="25" t="n">
        <v>32</v>
      </c>
      <c r="F109" s="26" t="n">
        <v>83</v>
      </c>
      <c r="G109" s="26" t="n">
        <v>143</v>
      </c>
      <c r="H109" s="25" t="n">
        <v>26</v>
      </c>
      <c r="I109" s="27">
        <f>IF(D109=0,"Ausverkauft",IF(D109&lt;=E109,"Nachbestellen","OK"))</f>
        <v/>
      </c>
    </row>
    <row r="110">
      <c r="A110" s="24" t="inlineStr">
        <is>
          <t>SKU-1108</t>
        </is>
      </c>
      <c r="B110" s="24" t="inlineStr">
        <is>
          <t>Ersatzteile Product 109</t>
        </is>
      </c>
      <c r="C110" s="24" t="inlineStr">
        <is>
          <t>Ersatzteile</t>
        </is>
      </c>
      <c r="D110" s="25" t="n">
        <v>71</v>
      </c>
      <c r="E110" s="25" t="n">
        <v>40</v>
      </c>
      <c r="F110" s="26" t="n">
        <v>77</v>
      </c>
      <c r="G110" s="26" t="n">
        <v>128</v>
      </c>
      <c r="H110" s="25" t="n">
        <v>19</v>
      </c>
      <c r="I110" s="27">
        <f>IF(D110=0,"Ausverkauft",IF(D110&lt;=E110,"Nachbestellen","OK"))</f>
        <v/>
      </c>
    </row>
    <row r="111">
      <c r="A111" s="24" t="inlineStr">
        <is>
          <t>SKU-1109</t>
        </is>
      </c>
      <c r="B111" s="24" t="inlineStr">
        <is>
          <t>Büro Product 110</t>
        </is>
      </c>
      <c r="C111" s="24" t="inlineStr">
        <is>
          <t>Büro</t>
        </is>
      </c>
      <c r="D111" s="25" t="n">
        <v>206</v>
      </c>
      <c r="E111" s="25" t="n">
        <v>51</v>
      </c>
      <c r="F111" s="26" t="n">
        <v>81</v>
      </c>
      <c r="G111" s="26" t="n">
        <v>169</v>
      </c>
      <c r="H111" s="25" t="n">
        <v>11</v>
      </c>
      <c r="I111" s="27">
        <f>IF(D111=0,"Ausverkauft",IF(D111&lt;=E111,"Nachbestellen","OK"))</f>
        <v/>
      </c>
    </row>
    <row r="112">
      <c r="A112" s="24" t="inlineStr">
        <is>
          <t>SKU-1110</t>
        </is>
      </c>
      <c r="B112" s="24" t="inlineStr">
        <is>
          <t>Büro Product 111</t>
        </is>
      </c>
      <c r="C112" s="24" t="inlineStr">
        <is>
          <t>Büro</t>
        </is>
      </c>
      <c r="D112" s="25" t="n">
        <v>13</v>
      </c>
      <c r="E112" s="25" t="n">
        <v>11</v>
      </c>
      <c r="F112" s="26" t="n">
        <v>107</v>
      </c>
      <c r="G112" s="26" t="n">
        <v>166</v>
      </c>
      <c r="H112" s="25" t="n">
        <v>34</v>
      </c>
      <c r="I112" s="27">
        <f>IF(D112=0,"Ausverkauft",IF(D112&lt;=E112,"Nachbestellen","OK"))</f>
        <v/>
      </c>
    </row>
    <row r="113">
      <c r="A113" s="24" t="inlineStr">
        <is>
          <t>SKU-1111</t>
        </is>
      </c>
      <c r="B113" s="24" t="inlineStr">
        <is>
          <t>Zubehör Product 112</t>
        </is>
      </c>
      <c r="C113" s="24" t="inlineStr">
        <is>
          <t>Zubehör</t>
        </is>
      </c>
      <c r="D113" s="25" t="n">
        <v>48</v>
      </c>
      <c r="E113" s="25" t="n">
        <v>25</v>
      </c>
      <c r="F113" s="26" t="n">
        <v>79</v>
      </c>
      <c r="G113" s="26" t="n">
        <v>152</v>
      </c>
      <c r="H113" s="25" t="n">
        <v>39</v>
      </c>
      <c r="I113" s="27">
        <f>IF(D113=0,"Ausverkauft",IF(D113&lt;=E113,"Nachbestellen","OK"))</f>
        <v/>
      </c>
    </row>
    <row r="114">
      <c r="A114" s="24" t="inlineStr">
        <is>
          <t>SKU-1112</t>
        </is>
      </c>
      <c r="B114" s="24" t="inlineStr">
        <is>
          <t>Elektronik Product 113</t>
        </is>
      </c>
      <c r="C114" s="24" t="inlineStr">
        <is>
          <t>Elektronik</t>
        </is>
      </c>
      <c r="D114" s="25" t="n">
        <v>103</v>
      </c>
      <c r="E114" s="25" t="n">
        <v>54</v>
      </c>
      <c r="F114" s="26" t="n">
        <v>380</v>
      </c>
      <c r="G114" s="26" t="n">
        <v>781</v>
      </c>
      <c r="H114" s="25" t="n">
        <v>65</v>
      </c>
      <c r="I114" s="27">
        <f>IF(D114=0,"Ausverkauft",IF(D114&lt;=E114,"Nachbestellen","OK"))</f>
        <v/>
      </c>
    </row>
    <row r="115">
      <c r="A115" s="24" t="inlineStr">
        <is>
          <t>SKU-1113</t>
        </is>
      </c>
      <c r="B115" s="24" t="inlineStr">
        <is>
          <t>Elektronik Product 114</t>
        </is>
      </c>
      <c r="C115" s="24" t="inlineStr">
        <is>
          <t>Elektronik</t>
        </is>
      </c>
      <c r="D115" s="25" t="n">
        <v>251</v>
      </c>
      <c r="E115" s="25" t="n">
        <v>33</v>
      </c>
      <c r="F115" s="26" t="n">
        <v>389</v>
      </c>
      <c r="G115" s="26" t="n">
        <v>502</v>
      </c>
      <c r="H115" s="25" t="n">
        <v>64</v>
      </c>
      <c r="I115" s="27">
        <f>IF(D115=0,"Ausverkauft",IF(D115&lt;=E115,"Nachbestellen","OK"))</f>
        <v/>
      </c>
    </row>
    <row r="116">
      <c r="A116" s="24" t="inlineStr">
        <is>
          <t>SKU-1114</t>
        </is>
      </c>
      <c r="B116" s="24" t="inlineStr">
        <is>
          <t>Zubehör Product 115</t>
        </is>
      </c>
      <c r="C116" s="24" t="inlineStr">
        <is>
          <t>Zubehör</t>
        </is>
      </c>
      <c r="D116" s="25" t="n">
        <v>139</v>
      </c>
      <c r="E116" s="25" t="n">
        <v>54</v>
      </c>
      <c r="F116" s="26" t="n">
        <v>111</v>
      </c>
      <c r="G116" s="26" t="n">
        <v>192</v>
      </c>
      <c r="H116" s="25" t="n">
        <v>12</v>
      </c>
      <c r="I116" s="27">
        <f>IF(D116=0,"Ausverkauft",IF(D116&lt;=E116,"Nachbestellen","OK"))</f>
        <v/>
      </c>
    </row>
    <row r="117">
      <c r="A117" s="24" t="inlineStr">
        <is>
          <t>SKU-1115</t>
        </is>
      </c>
      <c r="B117" s="24" t="inlineStr">
        <is>
          <t>Elektronik Product 116</t>
        </is>
      </c>
      <c r="C117" s="24" t="inlineStr">
        <is>
          <t>Elektronik</t>
        </is>
      </c>
      <c r="D117" s="25" t="n">
        <v>64</v>
      </c>
      <c r="E117" s="25" t="n">
        <v>39</v>
      </c>
      <c r="F117" s="26" t="n">
        <v>486</v>
      </c>
      <c r="G117" s="26" t="n">
        <v>798</v>
      </c>
      <c r="H117" s="25" t="n">
        <v>32</v>
      </c>
      <c r="I117" s="27">
        <f>IF(D117=0,"Ausverkauft",IF(D117&lt;=E117,"Nachbestellen","OK"))</f>
        <v/>
      </c>
    </row>
    <row r="118">
      <c r="A118" s="24" t="inlineStr">
        <is>
          <t>SKU-1116</t>
        </is>
      </c>
      <c r="B118" s="24" t="inlineStr">
        <is>
          <t>Ersatzteile Product 117</t>
        </is>
      </c>
      <c r="C118" s="24" t="inlineStr">
        <is>
          <t>Ersatzteile</t>
        </is>
      </c>
      <c r="D118" s="25" t="n">
        <v>259</v>
      </c>
      <c r="E118" s="25" t="n">
        <v>45</v>
      </c>
      <c r="F118" s="26" t="n">
        <v>100</v>
      </c>
      <c r="G118" s="26" t="n">
        <v>154</v>
      </c>
      <c r="H118" s="25" t="n">
        <v>33</v>
      </c>
      <c r="I118" s="27">
        <f>IF(D118=0,"Ausverkauft",IF(D118&lt;=E118,"Nachbestellen","OK"))</f>
        <v/>
      </c>
    </row>
    <row r="119">
      <c r="A119" s="24" t="inlineStr">
        <is>
          <t>SKU-1117</t>
        </is>
      </c>
      <c r="B119" s="24" t="inlineStr">
        <is>
          <t>Zubehör Product 118</t>
        </is>
      </c>
      <c r="C119" s="24" t="inlineStr">
        <is>
          <t>Zubehör</t>
        </is>
      </c>
      <c r="D119" s="25" t="n">
        <v>134</v>
      </c>
      <c r="E119" s="25" t="n">
        <v>57</v>
      </c>
      <c r="F119" s="26" t="n">
        <v>119</v>
      </c>
      <c r="G119" s="26" t="n">
        <v>167</v>
      </c>
      <c r="H119" s="25" t="n">
        <v>33</v>
      </c>
      <c r="I119" s="27">
        <f>IF(D119=0,"Ausverkauft",IF(D119&lt;=E119,"Nachbestellen","OK"))</f>
        <v/>
      </c>
    </row>
    <row r="120">
      <c r="A120" s="24" t="inlineStr">
        <is>
          <t>SKU-1118</t>
        </is>
      </c>
      <c r="B120" s="24" t="inlineStr">
        <is>
          <t>Verbrauch Product 119</t>
        </is>
      </c>
      <c r="C120" s="24" t="inlineStr">
        <is>
          <t>Verbrauch</t>
        </is>
      </c>
      <c r="D120" s="25" t="n">
        <v>103</v>
      </c>
      <c r="E120" s="25" t="n">
        <v>52</v>
      </c>
      <c r="F120" s="26" t="n">
        <v>88</v>
      </c>
      <c r="G120" s="26" t="n">
        <v>132</v>
      </c>
      <c r="H120" s="25" t="n">
        <v>30</v>
      </c>
      <c r="I120" s="27">
        <f>IF(D120=0,"Ausverkauft",IF(D120&lt;=E120,"Nachbestellen","OK"))</f>
        <v/>
      </c>
    </row>
    <row r="121">
      <c r="A121" s="24" t="inlineStr">
        <is>
          <t>SKU-1119</t>
        </is>
      </c>
      <c r="B121" s="24" t="inlineStr">
        <is>
          <t>Ersatzteile Product 120</t>
        </is>
      </c>
      <c r="C121" s="24" t="inlineStr">
        <is>
          <t>Ersatzteile</t>
        </is>
      </c>
      <c r="D121" s="25" t="n">
        <v>226</v>
      </c>
      <c r="E121" s="25" t="n">
        <v>51</v>
      </c>
      <c r="F121" s="26" t="n">
        <v>136</v>
      </c>
      <c r="G121" s="26" t="n">
        <v>217</v>
      </c>
      <c r="H121" s="25" t="n">
        <v>79</v>
      </c>
      <c r="I121" s="27">
        <f>IF(D121=0,"Ausverkauft",IF(D121&lt;=E121,"Nachbestellen","OK"))</f>
        <v/>
      </c>
    </row>
  </sheetData>
  <autoFilter ref="A1:I12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6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15" customWidth="1" min="3" max="3"/>
    <col width="9" customWidth="1" min="4" max="4"/>
    <col width="2" customWidth="1" min="5" max="5"/>
    <col width="8" customWidth="1" min="6" max="6"/>
    <col width="15" customWidth="1" min="7" max="7"/>
    <col width="10" customWidth="1" min="8" max="8"/>
    <col width="9" customWidth="1" min="9" max="9"/>
    <col width="2" customWidth="1" min="10" max="10"/>
    <col width="6" customWidth="1" min="11" max="11"/>
    <col width="22" customWidth="1" min="12" max="12"/>
    <col width="12" customWidth="1" min="13" max="13"/>
    <col width="2" customWidth="1" min="14" max="14"/>
    <col width="6" customWidth="1" min="15" max="15"/>
    <col width="22" customWidth="1" min="16" max="16"/>
    <col width="9" customWidth="1" min="17" max="17"/>
    <col width="12" customWidth="1" min="18" max="18"/>
  </cols>
  <sheetData>
    <row r="1">
      <c r="A1" s="23" t="inlineStr">
        <is>
          <t>KATEGORIE</t>
        </is>
      </c>
      <c r="B1" s="23" t="inlineStr">
        <is>
          <t>SKU</t>
        </is>
      </c>
      <c r="C1" s="23" t="inlineStr">
        <is>
          <t>BESTANDSWERT</t>
        </is>
      </c>
      <c r="D1" s="23" t="inlineStr">
        <is>
          <t>ANTEIL %</t>
        </is>
      </c>
      <c r="F1" s="23" t="inlineStr">
        <is>
          <t>KLASSE</t>
        </is>
      </c>
      <c r="G1" s="23" t="inlineStr">
        <is>
          <t>BESTANDSWERT</t>
        </is>
      </c>
      <c r="H1" s="23" t="inlineStr">
        <is>
          <t>ANZAHL SKUS</t>
        </is>
      </c>
      <c r="I1" s="23" t="inlineStr">
        <is>
          <t>ANTEIL %</t>
        </is>
      </c>
      <c r="K1" s="23" t="inlineStr">
        <is>
          <t>RANK</t>
        </is>
      </c>
      <c r="L1" s="23" t="inlineStr">
        <is>
          <t>PRODUCT</t>
        </is>
      </c>
      <c r="M1" s="23" t="inlineStr">
        <is>
          <t>MONTHLY SALES</t>
        </is>
      </c>
      <c r="O1" s="23" t="inlineStr">
        <is>
          <t>RANK</t>
        </is>
      </c>
      <c r="P1" s="23" t="inlineStr">
        <is>
          <t>PRODUCT</t>
        </is>
      </c>
      <c r="Q1" s="23" t="inlineStr">
        <is>
          <t>STOCK</t>
        </is>
      </c>
      <c r="R1" s="23" t="inlineStr">
        <is>
          <t>REORDER</t>
        </is>
      </c>
    </row>
    <row r="2">
      <c r="A2" s="28" t="inlineStr">
        <is>
          <t>Elektronik</t>
        </is>
      </c>
      <c r="B2" s="29">
        <f>COUNTIFS('Daten'!$C$2:$C$5000,$A2)</f>
        <v/>
      </c>
      <c r="C2" s="30">
        <f>SUMPRODUCT(('Daten'!$C$2:$C$5000=$A2)*'Daten'!$D$2:$D$5000*'Daten'!$F$2:$F$5000)</f>
        <v/>
      </c>
      <c r="D2" s="31">
        <f>IFERROR($C2/SUM($C$2:$C$6),0)</f>
        <v/>
      </c>
      <c r="F2" s="28" t="inlineStr">
        <is>
          <t>A</t>
        </is>
      </c>
      <c r="G2" s="30">
        <f>SUMPRODUCT(('Daten'!$D$2:$D$5000*'Daten'!$F$2:$F$5000)*('Daten'!$D$2:$D$5000*'Daten'!$F$2:$F$5000&gt;=PERCENTILE('Daten'!$D$2:$D$5000*'Daten'!$F$2:$F$5000,0.85)))</f>
        <v/>
      </c>
      <c r="H2" s="29">
        <f>SUMPRODUCT((('Daten'!$D$2:$D$5000*'Daten'!$F$2:$F$5000)&gt;=PERCENTILE('Daten'!$D$2:$D$5000*'Daten'!$F$2:$F$5000,0.85))*1)</f>
        <v/>
      </c>
      <c r="I2" s="31">
        <f>IFERROR(G2/SUM($G$2:$G$4),0)</f>
        <v/>
      </c>
      <c r="K2" s="28" t="inlineStr">
        <is>
          <t>1</t>
        </is>
      </c>
      <c r="L2" s="27">
        <f>IFERROR(INDEX('Daten'!$B$2:$B$5000,MATCH(LARGE('Daten'!$H$2:$H$5000+ROW('Daten'!$H$2:$H$5000)/1000000,1),'Daten'!$H$2:$H$5000+ROW('Daten'!$H$2:$H$5000)/1000000,0)),"")</f>
        <v/>
      </c>
      <c r="M2" s="29">
        <f>IFERROR(INDEX('Daten'!$H$2:$H$5000,MATCH(LARGE('Daten'!$H$2:$H$5000+ROW('Daten'!$H$2:$H$5000)/1000000,1),'Daten'!$H$2:$H$5000+ROW('Daten'!$H$2:$H$5000)/1000000,0)),"")</f>
        <v/>
      </c>
      <c r="O2" s="28" t="inlineStr">
        <is>
          <t>1</t>
        </is>
      </c>
      <c r="P2" s="27">
        <f>IFERROR(INDEX('Daten'!$B$2:$B$5000,MATCH(SMALL(IF('Daten'!$D$2:$D$5000&lt;='Daten'!$E$2:$E$5000,'Daten'!$D$2:$D$5000+ROW('Daten'!$D$2:$D$5000)/1000000),1),'Daten'!$D$2:$D$5000+ROW('Daten'!$D$2:$D$5000)/1000000,0)),"")</f>
        <v/>
      </c>
      <c r="Q2" s="29">
        <f>IFERROR(INDEX('Daten'!$D$2:$D$5000,MATCH(SMALL(IF('Daten'!$D$2:$D$5000&lt;='Daten'!$E$2:$E$5000,'Daten'!$D$2:$D$5000+ROW('Daten'!$D$2:$D$5000)/1000000),1),'Daten'!$D$2:$D$5000+ROW('Daten'!$D$2:$D$5000)/1000000,0)),"")</f>
        <v/>
      </c>
      <c r="R2" s="29">
        <f>IFERROR(INDEX('Daten'!$E$2:$E$5000,MATCH(SMALL(IF('Daten'!$D$2:$D$5000&lt;='Daten'!$E$2:$E$5000,'Daten'!$D$2:$D$5000+ROW('Daten'!$D$2:$D$5000)/1000000),1),'Daten'!$D$2:$D$5000+ROW('Daten'!$D$2:$D$5000)/1000000,0)),"")</f>
        <v/>
      </c>
    </row>
    <row r="3">
      <c r="A3" s="28" t="inlineStr">
        <is>
          <t>Zubehör</t>
        </is>
      </c>
      <c r="B3" s="29">
        <f>COUNTIFS('Daten'!$C$2:$C$5000,$A3)</f>
        <v/>
      </c>
      <c r="C3" s="30">
        <f>SUMPRODUCT(('Daten'!$C$2:$C$5000=$A3)*'Daten'!$D$2:$D$5000*'Daten'!$F$2:$F$5000)</f>
        <v/>
      </c>
      <c r="D3" s="31">
        <f>IFERROR($C3/SUM($C$2:$C$6),0)</f>
        <v/>
      </c>
      <c r="F3" s="28" t="inlineStr">
        <is>
          <t>B</t>
        </is>
      </c>
      <c r="G3" s="30">
        <f>SUMPRODUCT(('Daten'!$D$2:$D$5000*'Daten'!$F$2:$F$5000)*(('Daten'!$D$2:$D$5000*'Daten'!$F$2:$F$5000)&lt;PERCENTILE('Daten'!$D$2:$D$5000*'Daten'!$F$2:$F$5000,0.85))*(('Daten'!$D$2:$D$5000*'Daten'!$F$2:$F$5000)&gt;=PERCENTILE('Daten'!$D$2:$D$5000*'Daten'!$F$2:$F$5000,0.55)))</f>
        <v/>
      </c>
      <c r="H3" s="29">
        <f>SUMPRODUCT(('Daten'!$D$2:$D$5000*'Daten'!$F$2:$F$5000&gt;0)*1*(('Daten'!$D$2:$D$5000*'Daten'!$F$2:$F$5000&gt;=PERCENTILE('Daten'!$D$2:$D$5000*'Daten'!$F$2:$F$5000,0.55))*('Daten'!$D$2:$D$5000*'Daten'!$F$2:$F$5000&lt;PERCENTILE('Daten'!$D$2:$D$5000*'Daten'!$F$2:$F$5000,0.85))))</f>
        <v/>
      </c>
      <c r="I3" s="31">
        <f>IFERROR(G3/SUM($G$2:$G$4),0)</f>
        <v/>
      </c>
      <c r="K3" s="28" t="inlineStr">
        <is>
          <t>2</t>
        </is>
      </c>
      <c r="L3" s="27">
        <f>IFERROR(INDEX('Daten'!$B$2:$B$5000,MATCH(LARGE('Daten'!$H$2:$H$5000+ROW('Daten'!$H$2:$H$5000)/1000000,2),'Daten'!$H$2:$H$5000+ROW('Daten'!$H$2:$H$5000)/1000000,0)),"")</f>
        <v/>
      </c>
      <c r="M3" s="29">
        <f>IFERROR(INDEX('Daten'!$H$2:$H$5000,MATCH(LARGE('Daten'!$H$2:$H$5000+ROW('Daten'!$H$2:$H$5000)/1000000,2),'Daten'!$H$2:$H$5000+ROW('Daten'!$H$2:$H$5000)/1000000,0)),"")</f>
        <v/>
      </c>
      <c r="O3" s="28" t="inlineStr">
        <is>
          <t>2</t>
        </is>
      </c>
      <c r="P3" s="27">
        <f>IFERROR(INDEX('Daten'!$B$2:$B$5000,MATCH(SMALL(IF('Daten'!$D$2:$D$5000&lt;='Daten'!$E$2:$E$5000,'Daten'!$D$2:$D$5000+ROW('Daten'!$D$2:$D$5000)/1000000),2),'Daten'!$D$2:$D$5000+ROW('Daten'!$D$2:$D$5000)/1000000,0)),"")</f>
        <v/>
      </c>
      <c r="Q3" s="29">
        <f>IFERROR(INDEX('Daten'!$D$2:$D$5000,MATCH(SMALL(IF('Daten'!$D$2:$D$5000&lt;='Daten'!$E$2:$E$5000,'Daten'!$D$2:$D$5000+ROW('Daten'!$D$2:$D$5000)/1000000),2),'Daten'!$D$2:$D$5000+ROW('Daten'!$D$2:$D$5000)/1000000,0)),"")</f>
        <v/>
      </c>
      <c r="R3" s="29">
        <f>IFERROR(INDEX('Daten'!$E$2:$E$5000,MATCH(SMALL(IF('Daten'!$D$2:$D$5000&lt;='Daten'!$E$2:$E$5000,'Daten'!$D$2:$D$5000+ROW('Daten'!$D$2:$D$5000)/1000000),2),'Daten'!$D$2:$D$5000+ROW('Daten'!$D$2:$D$5000)/1000000,0)),"")</f>
        <v/>
      </c>
    </row>
    <row r="4">
      <c r="A4" s="28" t="inlineStr">
        <is>
          <t>Ersatzteile</t>
        </is>
      </c>
      <c r="B4" s="29">
        <f>COUNTIFS('Daten'!$C$2:$C$5000,$A4)</f>
        <v/>
      </c>
      <c r="C4" s="30">
        <f>SUMPRODUCT(('Daten'!$C$2:$C$5000=$A4)*'Daten'!$D$2:$D$5000*'Daten'!$F$2:$F$5000)</f>
        <v/>
      </c>
      <c r="D4" s="31">
        <f>IFERROR($C4/SUM($C$2:$C$6),0)</f>
        <v/>
      </c>
      <c r="F4" s="28" t="inlineStr">
        <is>
          <t>C</t>
        </is>
      </c>
      <c r="G4" s="30">
        <f>SUMPRODUCT(('Daten'!$D$2:$D$5000*'Daten'!$F$2:$F$5000)*(('Daten'!$D$2:$D$5000*'Daten'!$F$2:$F$5000)&lt;PERCENTILE('Daten'!$D$2:$D$5000*'Daten'!$F$2:$F$5000,0.55)))</f>
        <v/>
      </c>
      <c r="H4" s="29">
        <f>SUMPRODUCT(('Daten'!$D$2:$D$5000*'Daten'!$F$2:$F$5000&gt;0)*1*(('Daten'!$D$2:$D$5000*'Daten'!$F$2:$F$5000&gt;=PERCENTILE('Daten'!$D$2:$D$5000*'Daten'!$F$2:$F$5000,0))*('Daten'!$D$2:$D$5000*'Daten'!$F$2:$F$5000&lt;PERCENTILE('Daten'!$D$2:$D$5000*'Daten'!$F$2:$F$5000,0.55))))</f>
        <v/>
      </c>
      <c r="I4" s="31">
        <f>IFERROR(G4/SUM($G$2:$G$4),0)</f>
        <v/>
      </c>
      <c r="K4" s="28" t="inlineStr">
        <is>
          <t>3</t>
        </is>
      </c>
      <c r="L4" s="27">
        <f>IFERROR(INDEX('Daten'!$B$2:$B$5000,MATCH(LARGE('Daten'!$H$2:$H$5000+ROW('Daten'!$H$2:$H$5000)/1000000,3),'Daten'!$H$2:$H$5000+ROW('Daten'!$H$2:$H$5000)/1000000,0)),"")</f>
        <v/>
      </c>
      <c r="M4" s="29">
        <f>IFERROR(INDEX('Daten'!$H$2:$H$5000,MATCH(LARGE('Daten'!$H$2:$H$5000+ROW('Daten'!$H$2:$H$5000)/1000000,3),'Daten'!$H$2:$H$5000+ROW('Daten'!$H$2:$H$5000)/1000000,0)),"")</f>
        <v/>
      </c>
      <c r="O4" s="28" t="inlineStr">
        <is>
          <t>3</t>
        </is>
      </c>
      <c r="P4" s="27">
        <f>IFERROR(INDEX('Daten'!$B$2:$B$5000,MATCH(SMALL(IF('Daten'!$D$2:$D$5000&lt;='Daten'!$E$2:$E$5000,'Daten'!$D$2:$D$5000+ROW('Daten'!$D$2:$D$5000)/1000000),3),'Daten'!$D$2:$D$5000+ROW('Daten'!$D$2:$D$5000)/1000000,0)),"")</f>
        <v/>
      </c>
      <c r="Q4" s="29">
        <f>IFERROR(INDEX('Daten'!$D$2:$D$5000,MATCH(SMALL(IF('Daten'!$D$2:$D$5000&lt;='Daten'!$E$2:$E$5000,'Daten'!$D$2:$D$5000+ROW('Daten'!$D$2:$D$5000)/1000000),3),'Daten'!$D$2:$D$5000+ROW('Daten'!$D$2:$D$5000)/1000000,0)),"")</f>
        <v/>
      </c>
      <c r="R4" s="29">
        <f>IFERROR(INDEX('Daten'!$E$2:$E$5000,MATCH(SMALL(IF('Daten'!$D$2:$D$5000&lt;='Daten'!$E$2:$E$5000,'Daten'!$D$2:$D$5000+ROW('Daten'!$D$2:$D$5000)/1000000),3),'Daten'!$D$2:$D$5000+ROW('Daten'!$D$2:$D$5000)/1000000,0)),"")</f>
        <v/>
      </c>
    </row>
    <row r="5">
      <c r="A5" s="28" t="inlineStr">
        <is>
          <t>Verbrauch</t>
        </is>
      </c>
      <c r="B5" s="29">
        <f>COUNTIFS('Daten'!$C$2:$C$5000,$A5)</f>
        <v/>
      </c>
      <c r="C5" s="30">
        <f>SUMPRODUCT(('Daten'!$C$2:$C$5000=$A5)*'Daten'!$D$2:$D$5000*'Daten'!$F$2:$F$5000)</f>
        <v/>
      </c>
      <c r="D5" s="31">
        <f>IFERROR($C5/SUM($C$2:$C$6),0)</f>
        <v/>
      </c>
      <c r="K5" s="28" t="inlineStr">
        <is>
          <t>4</t>
        </is>
      </c>
      <c r="L5" s="27">
        <f>IFERROR(INDEX('Daten'!$B$2:$B$5000,MATCH(LARGE('Daten'!$H$2:$H$5000+ROW('Daten'!$H$2:$H$5000)/1000000,4),'Daten'!$H$2:$H$5000+ROW('Daten'!$H$2:$H$5000)/1000000,0)),"")</f>
        <v/>
      </c>
      <c r="M5" s="29">
        <f>IFERROR(INDEX('Daten'!$H$2:$H$5000,MATCH(LARGE('Daten'!$H$2:$H$5000+ROW('Daten'!$H$2:$H$5000)/1000000,4),'Daten'!$H$2:$H$5000+ROW('Daten'!$H$2:$H$5000)/1000000,0)),"")</f>
        <v/>
      </c>
      <c r="O5" s="28" t="inlineStr">
        <is>
          <t>4</t>
        </is>
      </c>
      <c r="P5" s="27">
        <f>IFERROR(INDEX('Daten'!$B$2:$B$5000,MATCH(SMALL(IF('Daten'!$D$2:$D$5000&lt;='Daten'!$E$2:$E$5000,'Daten'!$D$2:$D$5000+ROW('Daten'!$D$2:$D$5000)/1000000),4),'Daten'!$D$2:$D$5000+ROW('Daten'!$D$2:$D$5000)/1000000,0)),"")</f>
        <v/>
      </c>
      <c r="Q5" s="29">
        <f>IFERROR(INDEX('Daten'!$D$2:$D$5000,MATCH(SMALL(IF('Daten'!$D$2:$D$5000&lt;='Daten'!$E$2:$E$5000,'Daten'!$D$2:$D$5000+ROW('Daten'!$D$2:$D$5000)/1000000),4),'Daten'!$D$2:$D$5000+ROW('Daten'!$D$2:$D$5000)/1000000,0)),"")</f>
        <v/>
      </c>
      <c r="R5" s="29">
        <f>IFERROR(INDEX('Daten'!$E$2:$E$5000,MATCH(SMALL(IF('Daten'!$D$2:$D$5000&lt;='Daten'!$E$2:$E$5000,'Daten'!$D$2:$D$5000+ROW('Daten'!$D$2:$D$5000)/1000000),4),'Daten'!$D$2:$D$5000+ROW('Daten'!$D$2:$D$5000)/1000000,0)),"")</f>
        <v/>
      </c>
    </row>
    <row r="6">
      <c r="A6" s="28" t="inlineStr">
        <is>
          <t>Büro</t>
        </is>
      </c>
      <c r="B6" s="29">
        <f>COUNTIFS('Daten'!$C$2:$C$5000,$A6)</f>
        <v/>
      </c>
      <c r="C6" s="30">
        <f>SUMPRODUCT(('Daten'!$C$2:$C$5000=$A6)*'Daten'!$D$2:$D$5000*'Daten'!$F$2:$F$5000)</f>
        <v/>
      </c>
      <c r="D6" s="31">
        <f>IFERROR($C6/SUM($C$2:$C$6),0)</f>
        <v/>
      </c>
      <c r="K6" s="28" t="inlineStr">
        <is>
          <t>5</t>
        </is>
      </c>
      <c r="L6" s="27">
        <f>IFERROR(INDEX('Daten'!$B$2:$B$5000,MATCH(LARGE('Daten'!$H$2:$H$5000+ROW('Daten'!$H$2:$H$5000)/1000000,5),'Daten'!$H$2:$H$5000+ROW('Daten'!$H$2:$H$5000)/1000000,0)),"")</f>
        <v/>
      </c>
      <c r="M6" s="29">
        <f>IFERROR(INDEX('Daten'!$H$2:$H$5000,MATCH(LARGE('Daten'!$H$2:$H$5000+ROW('Daten'!$H$2:$H$5000)/1000000,5),'Daten'!$H$2:$H$5000+ROW('Daten'!$H$2:$H$5000)/1000000,0)),"")</f>
        <v/>
      </c>
      <c r="O6" s="28" t="inlineStr">
        <is>
          <t>5</t>
        </is>
      </c>
      <c r="P6" s="27">
        <f>IFERROR(INDEX('Daten'!$B$2:$B$5000,MATCH(SMALL(IF('Daten'!$D$2:$D$5000&lt;='Daten'!$E$2:$E$5000,'Daten'!$D$2:$D$5000+ROW('Daten'!$D$2:$D$5000)/1000000),5),'Daten'!$D$2:$D$5000+ROW('Daten'!$D$2:$D$5000)/1000000,0)),"")</f>
        <v/>
      </c>
      <c r="Q6" s="29">
        <f>IFERROR(INDEX('Daten'!$D$2:$D$5000,MATCH(SMALL(IF('Daten'!$D$2:$D$5000&lt;='Daten'!$E$2:$E$5000,'Daten'!$D$2:$D$5000+ROW('Daten'!$D$2:$D$5000)/1000000),5),'Daten'!$D$2:$D$5000+ROW('Daten'!$D$2:$D$5000)/1000000,0)),"")</f>
        <v/>
      </c>
      <c r="R6" s="29">
        <f>IFERROR(INDEX('Daten'!$E$2:$E$5000,MATCH(SMALL(IF('Daten'!$D$2:$D$5000&lt;='Daten'!$E$2:$E$5000,'Daten'!$D$2:$D$5000+ROW('Daten'!$D$2:$D$5000)/1000000),5),'Daten'!$D$2:$D$5000+ROW('Daten'!$D$2:$D$5000)/1000000,0)),"")</f>
        <v/>
      </c>
    </row>
    <row r="7">
      <c r="K7" s="28" t="inlineStr">
        <is>
          <t>6</t>
        </is>
      </c>
      <c r="L7" s="27">
        <f>IFERROR(INDEX('Daten'!$B$2:$B$5000,MATCH(LARGE('Daten'!$H$2:$H$5000+ROW('Daten'!$H$2:$H$5000)/1000000,6),'Daten'!$H$2:$H$5000+ROW('Daten'!$H$2:$H$5000)/1000000,0)),"")</f>
        <v/>
      </c>
      <c r="M7" s="29">
        <f>IFERROR(INDEX('Daten'!$H$2:$H$5000,MATCH(LARGE('Daten'!$H$2:$H$5000+ROW('Daten'!$H$2:$H$5000)/1000000,6),'Daten'!$H$2:$H$5000+ROW('Daten'!$H$2:$H$5000)/1000000,0)),"")</f>
        <v/>
      </c>
      <c r="O7" s="28" t="inlineStr">
        <is>
          <t>6</t>
        </is>
      </c>
      <c r="P7" s="27">
        <f>IFERROR(INDEX('Daten'!$B$2:$B$5000,MATCH(SMALL(IF('Daten'!$D$2:$D$5000&lt;='Daten'!$E$2:$E$5000,'Daten'!$D$2:$D$5000+ROW('Daten'!$D$2:$D$5000)/1000000),6),'Daten'!$D$2:$D$5000+ROW('Daten'!$D$2:$D$5000)/1000000,0)),"")</f>
        <v/>
      </c>
      <c r="Q7" s="29">
        <f>IFERROR(INDEX('Daten'!$D$2:$D$5000,MATCH(SMALL(IF('Daten'!$D$2:$D$5000&lt;='Daten'!$E$2:$E$5000,'Daten'!$D$2:$D$5000+ROW('Daten'!$D$2:$D$5000)/1000000),6),'Daten'!$D$2:$D$5000+ROW('Daten'!$D$2:$D$5000)/1000000,0)),"")</f>
        <v/>
      </c>
      <c r="R7" s="29">
        <f>IFERROR(INDEX('Daten'!$E$2:$E$5000,MATCH(SMALL(IF('Daten'!$D$2:$D$5000&lt;='Daten'!$E$2:$E$5000,'Daten'!$D$2:$D$5000+ROW('Daten'!$D$2:$D$5000)/1000000),6),'Daten'!$D$2:$D$5000+ROW('Daten'!$D$2:$D$5000)/1000000,0)),"")</f>
        <v/>
      </c>
    </row>
    <row r="8">
      <c r="K8" s="28" t="inlineStr">
        <is>
          <t>7</t>
        </is>
      </c>
      <c r="L8" s="27">
        <f>IFERROR(INDEX('Daten'!$B$2:$B$5000,MATCH(LARGE('Daten'!$H$2:$H$5000+ROW('Daten'!$H$2:$H$5000)/1000000,7),'Daten'!$H$2:$H$5000+ROW('Daten'!$H$2:$H$5000)/1000000,0)),"")</f>
        <v/>
      </c>
      <c r="M8" s="29">
        <f>IFERROR(INDEX('Daten'!$H$2:$H$5000,MATCH(LARGE('Daten'!$H$2:$H$5000+ROW('Daten'!$H$2:$H$5000)/1000000,7),'Daten'!$H$2:$H$5000+ROW('Daten'!$H$2:$H$5000)/1000000,0)),"")</f>
        <v/>
      </c>
      <c r="O8" s="28" t="inlineStr">
        <is>
          <t>7</t>
        </is>
      </c>
      <c r="P8" s="27">
        <f>IFERROR(INDEX('Daten'!$B$2:$B$5000,MATCH(SMALL(IF('Daten'!$D$2:$D$5000&lt;='Daten'!$E$2:$E$5000,'Daten'!$D$2:$D$5000+ROW('Daten'!$D$2:$D$5000)/1000000),7),'Daten'!$D$2:$D$5000+ROW('Daten'!$D$2:$D$5000)/1000000,0)),"")</f>
        <v/>
      </c>
      <c r="Q8" s="29">
        <f>IFERROR(INDEX('Daten'!$D$2:$D$5000,MATCH(SMALL(IF('Daten'!$D$2:$D$5000&lt;='Daten'!$E$2:$E$5000,'Daten'!$D$2:$D$5000+ROW('Daten'!$D$2:$D$5000)/1000000),7),'Daten'!$D$2:$D$5000+ROW('Daten'!$D$2:$D$5000)/1000000,0)),"")</f>
        <v/>
      </c>
      <c r="R8" s="29">
        <f>IFERROR(INDEX('Daten'!$E$2:$E$5000,MATCH(SMALL(IF('Daten'!$D$2:$D$5000&lt;='Daten'!$E$2:$E$5000,'Daten'!$D$2:$D$5000+ROW('Daten'!$D$2:$D$5000)/1000000),7),'Daten'!$D$2:$D$5000+ROW('Daten'!$D$2:$D$5000)/1000000,0)),"")</f>
        <v/>
      </c>
    </row>
    <row r="9">
      <c r="K9" s="28" t="inlineStr">
        <is>
          <t>8</t>
        </is>
      </c>
      <c r="L9" s="27">
        <f>IFERROR(INDEX('Daten'!$B$2:$B$5000,MATCH(LARGE('Daten'!$H$2:$H$5000+ROW('Daten'!$H$2:$H$5000)/1000000,8),'Daten'!$H$2:$H$5000+ROW('Daten'!$H$2:$H$5000)/1000000,0)),"")</f>
        <v/>
      </c>
      <c r="M9" s="29">
        <f>IFERROR(INDEX('Daten'!$H$2:$H$5000,MATCH(LARGE('Daten'!$H$2:$H$5000+ROW('Daten'!$H$2:$H$5000)/1000000,8),'Daten'!$H$2:$H$5000+ROW('Daten'!$H$2:$H$5000)/1000000,0)),"")</f>
        <v/>
      </c>
      <c r="O9" s="28" t="inlineStr">
        <is>
          <t>8</t>
        </is>
      </c>
      <c r="P9" s="27">
        <f>IFERROR(INDEX('Daten'!$B$2:$B$5000,MATCH(SMALL(IF('Daten'!$D$2:$D$5000&lt;='Daten'!$E$2:$E$5000,'Daten'!$D$2:$D$5000+ROW('Daten'!$D$2:$D$5000)/1000000),8),'Daten'!$D$2:$D$5000+ROW('Daten'!$D$2:$D$5000)/1000000,0)),"")</f>
        <v/>
      </c>
      <c r="Q9" s="29">
        <f>IFERROR(INDEX('Daten'!$D$2:$D$5000,MATCH(SMALL(IF('Daten'!$D$2:$D$5000&lt;='Daten'!$E$2:$E$5000,'Daten'!$D$2:$D$5000+ROW('Daten'!$D$2:$D$5000)/1000000),8),'Daten'!$D$2:$D$5000+ROW('Daten'!$D$2:$D$5000)/1000000,0)),"")</f>
        <v/>
      </c>
      <c r="R9" s="29">
        <f>IFERROR(INDEX('Daten'!$E$2:$E$5000,MATCH(SMALL(IF('Daten'!$D$2:$D$5000&lt;='Daten'!$E$2:$E$5000,'Daten'!$D$2:$D$5000+ROW('Daten'!$D$2:$D$5000)/1000000),8),'Daten'!$D$2:$D$5000+ROW('Daten'!$D$2:$D$5000)/1000000,0)),"")</f>
        <v/>
      </c>
    </row>
    <row r="10">
      <c r="K10" s="28" t="inlineStr">
        <is>
          <t>9</t>
        </is>
      </c>
      <c r="L10" s="27">
        <f>IFERROR(INDEX('Daten'!$B$2:$B$5000,MATCH(LARGE('Daten'!$H$2:$H$5000+ROW('Daten'!$H$2:$H$5000)/1000000,9),'Daten'!$H$2:$H$5000+ROW('Daten'!$H$2:$H$5000)/1000000,0)),"")</f>
        <v/>
      </c>
      <c r="M10" s="29">
        <f>IFERROR(INDEX('Daten'!$H$2:$H$5000,MATCH(LARGE('Daten'!$H$2:$H$5000+ROW('Daten'!$H$2:$H$5000)/1000000,9),'Daten'!$H$2:$H$5000+ROW('Daten'!$H$2:$H$5000)/1000000,0)),"")</f>
        <v/>
      </c>
      <c r="O10" s="28" t="inlineStr">
        <is>
          <t>9</t>
        </is>
      </c>
      <c r="P10" s="27">
        <f>IFERROR(INDEX('Daten'!$B$2:$B$5000,MATCH(SMALL(IF('Daten'!$D$2:$D$5000&lt;='Daten'!$E$2:$E$5000,'Daten'!$D$2:$D$5000+ROW('Daten'!$D$2:$D$5000)/1000000),9),'Daten'!$D$2:$D$5000+ROW('Daten'!$D$2:$D$5000)/1000000,0)),"")</f>
        <v/>
      </c>
      <c r="Q10" s="29">
        <f>IFERROR(INDEX('Daten'!$D$2:$D$5000,MATCH(SMALL(IF('Daten'!$D$2:$D$5000&lt;='Daten'!$E$2:$E$5000,'Daten'!$D$2:$D$5000+ROW('Daten'!$D$2:$D$5000)/1000000),9),'Daten'!$D$2:$D$5000+ROW('Daten'!$D$2:$D$5000)/1000000,0)),"")</f>
        <v/>
      </c>
      <c r="R10" s="29">
        <f>IFERROR(INDEX('Daten'!$E$2:$E$5000,MATCH(SMALL(IF('Daten'!$D$2:$D$5000&lt;='Daten'!$E$2:$E$5000,'Daten'!$D$2:$D$5000+ROW('Daten'!$D$2:$D$5000)/1000000),9),'Daten'!$D$2:$D$5000+ROW('Daten'!$D$2:$D$5000)/1000000,0)),"")</f>
        <v/>
      </c>
    </row>
    <row r="11">
      <c r="K11" s="28" t="inlineStr">
        <is>
          <t>10</t>
        </is>
      </c>
      <c r="L11" s="27">
        <f>IFERROR(INDEX('Daten'!$B$2:$B$5000,MATCH(LARGE('Daten'!$H$2:$H$5000+ROW('Daten'!$H$2:$H$5000)/1000000,10),'Daten'!$H$2:$H$5000+ROW('Daten'!$H$2:$H$5000)/1000000,0)),"")</f>
        <v/>
      </c>
      <c r="M11" s="29">
        <f>IFERROR(INDEX('Daten'!$H$2:$H$5000,MATCH(LARGE('Daten'!$H$2:$H$5000+ROW('Daten'!$H$2:$H$5000)/1000000,10),'Daten'!$H$2:$H$5000+ROW('Daten'!$H$2:$H$5000)/1000000,0)),"")</f>
        <v/>
      </c>
      <c r="O11" s="28" t="inlineStr">
        <is>
          <t>10</t>
        </is>
      </c>
      <c r="P11" s="27">
        <f>IFERROR(INDEX('Daten'!$B$2:$B$5000,MATCH(SMALL(IF('Daten'!$D$2:$D$5000&lt;='Daten'!$E$2:$E$5000,'Daten'!$D$2:$D$5000+ROW('Daten'!$D$2:$D$5000)/1000000),10),'Daten'!$D$2:$D$5000+ROW('Daten'!$D$2:$D$5000)/1000000,0)),"")</f>
        <v/>
      </c>
      <c r="Q11" s="29">
        <f>IFERROR(INDEX('Daten'!$D$2:$D$5000,MATCH(SMALL(IF('Daten'!$D$2:$D$5000&lt;='Daten'!$E$2:$E$5000,'Daten'!$D$2:$D$5000+ROW('Daten'!$D$2:$D$5000)/1000000),10),'Daten'!$D$2:$D$5000+ROW('Daten'!$D$2:$D$5000)/1000000,0)),"")</f>
        <v/>
      </c>
      <c r="R11" s="29">
        <f>IFERROR(INDEX('Daten'!$E$2:$E$5000,MATCH(SMALL(IF('Daten'!$D$2:$D$5000&lt;='Daten'!$E$2:$E$5000,'Daten'!$D$2:$D$5000+ROW('Daten'!$D$2:$D$5000)/1000000),10),'Daten'!$D$2:$D$5000+ROW('Daten'!$D$2:$D$5000)/1000000,0)),"")</f>
        <v/>
      </c>
    </row>
    <row r="16">
      <c r="A16" s="32" t="inlineStr">
        <is>
          <t>KPI-Berechnungen</t>
        </is>
      </c>
      <c r="B16" s="33" t="n"/>
    </row>
    <row r="17">
      <c r="A17" s="34" t="inlineStr">
        <is>
          <t>SKUs gesamt</t>
        </is>
      </c>
      <c r="B17" s="35">
        <f>COUNTA('Daten'!$A$2:$A$5000)</f>
        <v/>
      </c>
    </row>
    <row r="18">
      <c r="A18" s="34" t="inlineStr">
        <is>
          <t>Kritische SKUs</t>
        </is>
      </c>
      <c r="B18" s="35">
        <f>COUNTIFS('Daten'!$I$2:$I$5000,"Nachbestellen")</f>
        <v/>
      </c>
    </row>
    <row r="19">
      <c r="A19" s="34" t="inlineStr">
        <is>
          <t>Ausverkauft</t>
        </is>
      </c>
      <c r="B19" s="35">
        <f>COUNTIFS('Daten'!$I$2:$I$5000,"Ausverkauft")</f>
        <v/>
      </c>
    </row>
    <row r="20">
      <c r="A20" s="34" t="inlineStr">
        <is>
          <t>Bestandswert</t>
        </is>
      </c>
      <c r="B20" s="36">
        <f>SUMPRODUCT('Daten'!$D$2:$D$5000*'Daten'!$F$2:$F$5000)</f>
        <v/>
      </c>
    </row>
    <row r="21">
      <c r="A21" s="34" t="inlineStr">
        <is>
          <t>Umsatzpotenzial</t>
        </is>
      </c>
      <c r="B21" s="36">
        <f>SUMPRODUCT('Daten'!$D$2:$D$5000*'Daten'!$G$2:$G$5000)</f>
        <v/>
      </c>
    </row>
    <row r="22">
      <c r="A22" s="34" t="inlineStr">
        <is>
          <t>Stück verkauft/Monat</t>
        </is>
      </c>
      <c r="B22" s="35">
        <f>SUM('Daten'!$H$2:$H$5000)</f>
        <v/>
      </c>
    </row>
    <row r="23">
      <c r="A23" s="34" t="inlineStr">
        <is>
          <t>Jahresumsatz-Prognose</t>
        </is>
      </c>
      <c r="B23" s="35">
        <f>SUM('Daten'!$H$2:$H$5000)*12</f>
        <v/>
      </c>
    </row>
    <row r="24">
      <c r="A24" s="34" t="inlineStr">
        <is>
          <t>Umschlag</t>
        </is>
      </c>
      <c r="B24" s="37">
        <f>IFERROR((SUM('Daten'!$H$2:$H$5000)*12)/SUM('Daten'!$D$2:$D$5000),0)</f>
        <v/>
      </c>
    </row>
    <row r="25">
      <c r="A25" s="34" t="inlineStr">
        <is>
          <t>SKU mit höchstem Wert</t>
        </is>
      </c>
      <c r="B25" s="38">
        <f>IFERROR(INDEX('Daten'!$B$2:$B$5000,MATCH(MAX('Daten'!$D$2:$D$5000*'Daten'!$F$2:$F$5000+ROW('Daten'!$D$2:$D$5000)/1000000),'Daten'!$D$2:$D$5000*'Daten'!$F$2:$F$5000+ROW('Daten'!$D$2:$D$5000)/1000000,0)),"")</f>
        <v/>
      </c>
    </row>
    <row r="26">
      <c r="A26" s="34" t="inlineStr">
        <is>
          <t>Höchster Wert (€)</t>
        </is>
      </c>
      <c r="B26" s="36">
        <f>MAX('Daten'!$D$2:$D$5000*'Daten'!$F$2:$F$5000)</f>
        <v/>
      </c>
    </row>
  </sheetData>
  <conditionalFormatting sqref="C2:C6">
    <cfRule type="dataBar" priority="1">
      <dataBar>
        <cfvo type="min"/>
        <cfvo type="max"/>
        <color rgb="002563EB"/>
      </dataBar>
    </cfRule>
  </conditionalFormatting>
  <conditionalFormatting sqref="G2:G4">
    <cfRule type="dataBar" priority="2">
      <dataBar>
        <cfvo type="min"/>
        <cfvo type="max"/>
        <color rgb="00D97706"/>
      </dataBar>
    </cfRule>
  </conditionalFormatting>
  <conditionalFormatting sqref="M2:M11">
    <cfRule type="dataBar" priority="3">
      <dataBar>
        <cfvo type="min"/>
        <cfvo type="max"/>
        <color rgb="00059669"/>
      </dataBar>
    </cfRule>
  </conditionalFormatting>
  <conditionalFormatting sqref="Q2:Q11">
    <cfRule type="colorScale" priority="4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2026-06-02T15:44:50Z</dcterms:created>
  <dcterms:modified xmlns:dcterms="http://purl.org/dc/terms/" xmlns:xsi="http://www.w3.org/2001/XMLSchema-instance" xsi:type="dcterms:W3CDTF">2026-06-02T15:44:51Z</dcterms:modified>
</cp:coreProperties>
</file>