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'Veri'!$A$1:$G$121</definedName>
  </definedNames>
  <calcPr calcId="124519" fullCalcOnLoad="1"/>
</workbook>
</file>

<file path=xl/styles.xml><?xml version="1.0" encoding="utf-8"?>
<styleSheet xmlns="http://schemas.openxmlformats.org/spreadsheetml/2006/main">
  <numFmts count="7">
    <numFmt numFmtId="164" formatCode="yyyy-mm-dd"/>
    <numFmt numFmtId="165" formatCode="dd.mm.yyyy"/>
    <numFmt numFmtId="166" formatCode="#,##0&quot; ₺&quot;;(#,##0)&quot; ₺&quot;"/>
    <numFmt numFmtId="167" formatCode="mmm yyyy"/>
    <numFmt numFmtId="168" formatCode="#,##0;(#,##0)"/>
    <numFmt numFmtId="169" formatCode="0.0%"/>
    <numFmt numFmtId="170" formatCode="#,##0.0;(#,##0.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71717A"/>
      <sz val="10"/>
    </font>
    <font>
      <name val="Aptos"/>
      <b val="1"/>
      <color rgb="0018181B"/>
      <sz val="10"/>
    </font>
    <font>
      <name val="Aptos"/>
      <color rgb="00A1A1AA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0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71717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/>
      <right/>
      <top/>
      <bottom style="thin">
        <color rgb="00D4D4D8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0" fillId="4" borderId="0" pivotButton="0" quotePrefix="0" xfId="0"/>
    <xf numFmtId="0" fontId="8" fillId="4" borderId="0" applyAlignment="1" pivotButton="0" quotePrefix="0" xfId="0">
      <alignment horizontal="left" vertical="center"/>
    </xf>
    <xf numFmtId="0" fontId="6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5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0" fillId="9" borderId="3" pivotButton="0" quotePrefix="0" xfId="0"/>
    <xf numFmtId="0" fontId="4" fillId="4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9" fillId="4" borderId="6" applyAlignment="1" pivotButton="0" quotePrefix="0" xfId="0">
      <alignment horizontal="left" vertical="center" indent="1"/>
    </xf>
    <xf numFmtId="170" fontId="9" fillId="4" borderId="6" applyAlignment="1" pivotButton="0" quotePrefix="0" xfId="0">
      <alignment horizontal="left" vertical="center" indent="1"/>
    </xf>
    <xf numFmtId="0" fontId="10" fillId="4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4" borderId="2" applyAlignment="1" pivotButton="0" quotePrefix="0" xfId="0">
      <alignment horizontal="left" vertical="bottom"/>
    </xf>
    <xf numFmtId="0" fontId="0" fillId="0" borderId="2" pivotButton="0" quotePrefix="0" xfId="0"/>
    <xf numFmtId="0" fontId="12" fillId="4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 indent="1"/>
    </xf>
    <xf numFmtId="165" fontId="3" fillId="0" borderId="0" pivotButton="0" quotePrefix="0" xfId="0"/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5" fillId="0" borderId="0" pivotButton="0" quotePrefix="0" xfId="0"/>
    <xf numFmtId="167" fontId="6" fillId="0" borderId="0" pivotButton="0" quotePrefix="0" xfId="0"/>
    <xf numFmtId="168" fontId="2" fillId="0" borderId="0" pivotButton="0" quotePrefix="0" xfId="0"/>
    <xf numFmtId="166" fontId="2" fillId="0" borderId="0" pivotButton="0" quotePrefix="0" xfId="0"/>
    <xf numFmtId="0" fontId="7" fillId="0" borderId="0" pivotButton="0" quotePrefix="0" xfId="0"/>
    <xf numFmtId="0" fontId="1" fillId="2" borderId="2" applyAlignment="1" pivotButton="0" quotePrefix="0" xfId="0">
      <alignment horizontal="left" vertical="center" indent="1"/>
    </xf>
    <xf numFmtId="0" fontId="0" fillId="2" borderId="2" pivotButton="0" quotePrefix="0" xfId="0"/>
    <xf numFmtId="166" fontId="5" fillId="0" borderId="0" pivotButton="0" quotePrefix="0" xfId="0"/>
    <xf numFmtId="168" fontId="5" fillId="0" borderId="0" pivotButton="0" quotePrefix="0" xfId="0"/>
    <xf numFmtId="169" fontId="5" fillId="0" borderId="0" pivotButton="0" quotePrefix="0" xfId="0"/>
    <xf numFmtId="17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Fatura Trendi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'Hesaplar'!D1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'Hesaplar'!$A$2:$A$13</f>
            </strRef>
          </cat>
          <val>
            <numRef>
              <f>'Hesaplar'!$D$2:$D$13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Durum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'Hesaplar'!H1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'Hesaplar'!$G$2:$G$4</f>
            </strRef>
          </cat>
          <val>
            <numRef>
              <f>'Hesaplar'!$H$2:$H$4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 Çok Alacaklı Müşteri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'Hesaplar'!L1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'Hesaplar'!$K$2:$K$9</f>
            </strRef>
          </cat>
          <val>
            <numRef>
              <f>'Hesaplar'!$L$2:$L$9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Yaşlandırma Analizi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'Hesaplar'!P1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'Hesaplar'!$O$2:$O$5</f>
            </strRef>
          </cat>
          <val>
            <numRef>
              <f>'Hesaplar'!$P$2:$P$5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GİRİŞ: Fatura tarihi, müşteri, tutar, durum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Fatura Taki̇bi̇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Müşteri, vade, tahsilat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FATURA</t>
        </is>
      </c>
      <c r="C10" s="13" t="n"/>
      <c r="D10" s="14" t="n"/>
      <c r="E10" s="12" t="inlineStr">
        <is>
          <t>TAHSİL EDİLEN</t>
        </is>
      </c>
      <c r="F10" s="13" t="n"/>
      <c r="G10" s="14" t="n"/>
      <c r="H10" s="12" t="inlineStr">
        <is>
          <t>BEKLEYEN</t>
        </is>
      </c>
      <c r="I10" s="13" t="n"/>
      <c r="J10" s="14" t="n"/>
      <c r="K10" s="12" t="inlineStr">
        <is>
          <t>GECİKMİŞ</t>
        </is>
      </c>
      <c r="L10" s="13" t="n"/>
      <c r="M10" s="14" t="n"/>
      <c r="N10" s="12" t="inlineStr">
        <is>
          <t>ORT. TAHSİLAT SÜRESİ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5">
        <f>Hesaplar!$B$18</f>
        <v/>
      </c>
      <c r="F11" s="13" t="n"/>
      <c r="G11" s="14" t="n"/>
      <c r="H11" s="15">
        <f>Hesaplar!$B$19</f>
        <v/>
      </c>
      <c r="I11" s="13" t="n"/>
      <c r="J11" s="14" t="n"/>
      <c r="K11" s="15">
        <f>Hesaplar!$B$20</f>
        <v/>
      </c>
      <c r="L11" s="13" t="n"/>
      <c r="M11" s="14" t="n"/>
      <c r="N11" s="16">
        <f>Hesaplar!$B$24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7" t="inlineStr">
        <is>
          <t>Yıl boyunca</t>
        </is>
      </c>
      <c r="C12" s="4" t="n"/>
      <c r="D12" s="18" t="n"/>
      <c r="E12" s="17" t="inlineStr">
        <is>
          <t>Ödendi durumu</t>
        </is>
      </c>
      <c r="F12" s="4" t="n"/>
      <c r="G12" s="18" t="n"/>
      <c r="H12" s="17" t="inlineStr">
        <is>
          <t>Vade gelmedi</t>
        </is>
      </c>
      <c r="I12" s="4" t="n"/>
      <c r="J12" s="18" t="n"/>
      <c r="K12" s="17" t="inlineStr">
        <is>
          <t>Vade geçti</t>
        </is>
      </c>
      <c r="L12" s="4" t="n"/>
      <c r="M12" s="18" t="n"/>
      <c r="N12" s="17" t="inlineStr">
        <is>
          <t>Düzenleme → Ödeme</t>
        </is>
      </c>
      <c r="O12" s="4" t="n"/>
      <c r="P12" s="18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19" t="inlineStr">
        <is>
          <t>ÖZET</t>
        </is>
      </c>
      <c r="C14" s="20" t="n"/>
      <c r="D14" s="20" t="n"/>
      <c r="E14" s="20" t="n"/>
      <c r="F14" s="20" t="n"/>
      <c r="G14" s="20" t="n"/>
      <c r="H14" s="20" t="n"/>
      <c r="I14" s="20" t="n"/>
      <c r="J14" s="20" t="n"/>
      <c r="K14" s="20" t="n"/>
      <c r="L14" s="20" t="n"/>
      <c r="M14" s="20" t="n"/>
      <c r="N14" s="20" t="n"/>
      <c r="O14" s="20" t="n"/>
      <c r="P14" s="20" t="n"/>
      <c r="Q14" s="20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19" t="inlineStr">
        <is>
          <t>YAŞLANDIRMA &amp; MÜŞTERİ</t>
        </is>
      </c>
      <c r="C30" s="20" t="n"/>
      <c r="D30" s="20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1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2" customWidth="1" min="3" max="3"/>
    <col width="12" customWidth="1" min="4" max="4"/>
    <col width="14" customWidth="1" min="5" max="5"/>
    <col width="13" customWidth="1" min="6" max="6"/>
    <col width="12" customWidth="1" min="7" max="7"/>
    <col width="10" customWidth="1" min="9" max="9"/>
    <col width="12" customWidth="1" min="10" max="10"/>
  </cols>
  <sheetData>
    <row r="1">
      <c r="A1" s="22" t="inlineStr">
        <is>
          <t>FATURA NO</t>
        </is>
      </c>
      <c r="B1" s="22" t="inlineStr">
        <is>
          <t>MÜŞTERI</t>
        </is>
      </c>
      <c r="C1" s="22" t="inlineStr">
        <is>
          <t>TARIH</t>
        </is>
      </c>
      <c r="D1" s="22" t="inlineStr">
        <is>
          <t>VADE</t>
        </is>
      </c>
      <c r="E1" s="22" t="inlineStr">
        <is>
          <t>TUTAR</t>
        </is>
      </c>
      <c r="F1" s="22" t="inlineStr">
        <is>
          <t>ÖDEME TARIHI</t>
        </is>
      </c>
      <c r="G1" s="22" t="inlineStr">
        <is>
          <t>DURUM</t>
        </is>
      </c>
      <c r="I1" s="23" t="inlineStr">
        <is>
          <t>Bugün</t>
        </is>
      </c>
      <c r="J1" s="24" t="n">
        <v>45853</v>
      </c>
    </row>
    <row r="2">
      <c r="A2" s="25" t="inlineStr">
        <is>
          <t>INV-1000</t>
        </is>
      </c>
      <c r="B2" s="25" t="inlineStr">
        <is>
          <t>Ege Gıda</t>
        </is>
      </c>
      <c r="C2" s="26" t="n">
        <v>45556</v>
      </c>
      <c r="D2" s="26" t="n">
        <v>45577</v>
      </c>
      <c r="E2" s="27" t="n">
        <v>86430</v>
      </c>
      <c r="F2" s="26" t="n">
        <v>45583</v>
      </c>
      <c r="G2" s="25" t="inlineStr">
        <is>
          <t>Ödendi</t>
        </is>
      </c>
    </row>
    <row r="3">
      <c r="A3" s="25" t="inlineStr">
        <is>
          <t>INV-1001</t>
        </is>
      </c>
      <c r="B3" s="25" t="inlineStr">
        <is>
          <t>Ege Gıda</t>
        </is>
      </c>
      <c r="C3" s="26" t="n">
        <v>45829</v>
      </c>
      <c r="D3" s="26" t="n">
        <v>45889</v>
      </c>
      <c r="E3" s="27" t="n">
        <v>48580</v>
      </c>
      <c r="F3" s="26" t="n">
        <v>45870</v>
      </c>
      <c r="G3" s="25" t="inlineStr">
        <is>
          <t>Ödendi</t>
        </is>
      </c>
    </row>
    <row r="4">
      <c r="A4" s="25" t="inlineStr">
        <is>
          <t>INV-1002</t>
        </is>
      </c>
      <c r="B4" s="25" t="inlineStr">
        <is>
          <t>Mavi Tekstil</t>
        </is>
      </c>
      <c r="C4" s="26" t="n">
        <v>45499</v>
      </c>
      <c r="D4" s="26" t="n">
        <v>45520</v>
      </c>
      <c r="E4" s="27" t="n">
        <v>32270</v>
      </c>
      <c r="F4" s="26" t="n">
        <v>45520</v>
      </c>
      <c r="G4" s="25" t="inlineStr">
        <is>
          <t>Ödendi</t>
        </is>
      </c>
    </row>
    <row r="5">
      <c r="A5" s="25" t="inlineStr">
        <is>
          <t>INV-1003</t>
        </is>
      </c>
      <c r="B5" s="25" t="inlineStr">
        <is>
          <t>Ege Gıda</t>
        </is>
      </c>
      <c r="C5" s="26" t="n">
        <v>45771</v>
      </c>
      <c r="D5" s="26" t="n">
        <v>45785</v>
      </c>
      <c r="E5" s="27" t="n">
        <v>43130</v>
      </c>
      <c r="F5" s="26" t="n">
        <v>45782</v>
      </c>
      <c r="G5" s="25" t="inlineStr">
        <is>
          <t>Ödendi</t>
        </is>
      </c>
    </row>
    <row r="6">
      <c r="A6" s="25" t="inlineStr">
        <is>
          <t>INV-1004</t>
        </is>
      </c>
      <c r="B6" s="25" t="inlineStr">
        <is>
          <t>Globex Ltd.</t>
        </is>
      </c>
      <c r="C6" s="26" t="n">
        <v>45687</v>
      </c>
      <c r="D6" s="26" t="n">
        <v>45708</v>
      </c>
      <c r="E6" s="27" t="n">
        <v>61100</v>
      </c>
      <c r="F6" s="26" t="n">
        <v>45705</v>
      </c>
      <c r="G6" s="25" t="inlineStr">
        <is>
          <t>Ödendi</t>
        </is>
      </c>
    </row>
    <row r="7">
      <c r="A7" s="25" t="inlineStr">
        <is>
          <t>INV-1005</t>
        </is>
      </c>
      <c r="B7" s="25" t="inlineStr">
        <is>
          <t>Mert Lojistik</t>
        </is>
      </c>
      <c r="C7" s="26" t="n">
        <v>45633</v>
      </c>
      <c r="D7" s="26" t="n">
        <v>45663</v>
      </c>
      <c r="E7" s="27" t="n">
        <v>29950</v>
      </c>
      <c r="F7" s="26" t="n">
        <v>45677</v>
      </c>
      <c r="G7" s="25" t="inlineStr">
        <is>
          <t>Ödendi</t>
        </is>
      </c>
    </row>
    <row r="8">
      <c r="A8" s="25" t="inlineStr">
        <is>
          <t>INV-1006</t>
        </is>
      </c>
      <c r="B8" s="25" t="inlineStr">
        <is>
          <t>Globex Ltd.</t>
        </is>
      </c>
      <c r="C8" s="26" t="n">
        <v>45513</v>
      </c>
      <c r="D8" s="26" t="n">
        <v>45543</v>
      </c>
      <c r="E8" s="27" t="n">
        <v>38400</v>
      </c>
      <c r="F8" s="26" t="n">
        <v>45545</v>
      </c>
      <c r="G8" s="25" t="inlineStr">
        <is>
          <t>Ödendi</t>
        </is>
      </c>
    </row>
    <row r="9">
      <c r="A9" s="25" t="inlineStr">
        <is>
          <t>INV-1007</t>
        </is>
      </c>
      <c r="B9" s="25" t="inlineStr">
        <is>
          <t>Mavi Tekstil</t>
        </is>
      </c>
      <c r="C9" s="26" t="n">
        <v>45646</v>
      </c>
      <c r="D9" s="26" t="n">
        <v>45706</v>
      </c>
      <c r="E9" s="27" t="n">
        <v>64050</v>
      </c>
      <c r="F9" s="26" t="n">
        <v>45710</v>
      </c>
      <c r="G9" s="25" t="inlineStr">
        <is>
          <t>Ödendi</t>
        </is>
      </c>
    </row>
    <row r="10">
      <c r="A10" s="25" t="inlineStr">
        <is>
          <t>INV-1008</t>
        </is>
      </c>
      <c r="B10" s="25" t="inlineStr">
        <is>
          <t>Mert Lojistik</t>
        </is>
      </c>
      <c r="C10" s="26" t="n">
        <v>45580</v>
      </c>
      <c r="D10" s="26" t="n">
        <v>45594</v>
      </c>
      <c r="E10" s="27" t="n">
        <v>33810</v>
      </c>
      <c r="F10" s="26" t="n">
        <v>45607</v>
      </c>
      <c r="G10" s="25" t="inlineStr">
        <is>
          <t>Ödendi</t>
        </is>
      </c>
    </row>
    <row r="11">
      <c r="A11" s="25" t="inlineStr">
        <is>
          <t>INV-1009</t>
        </is>
      </c>
      <c r="B11" s="25" t="inlineStr">
        <is>
          <t>Park Otelcilik</t>
        </is>
      </c>
      <c r="C11" s="26" t="n">
        <v>45849</v>
      </c>
      <c r="D11" s="26" t="n">
        <v>45879</v>
      </c>
      <c r="E11" s="27" t="n">
        <v>54270</v>
      </c>
      <c r="F11" s="26" t="n">
        <v>45856</v>
      </c>
      <c r="G11" s="25" t="inlineStr">
        <is>
          <t>Ödendi</t>
        </is>
      </c>
    </row>
    <row r="12">
      <c r="A12" s="25" t="inlineStr">
        <is>
          <t>INV-1010</t>
        </is>
      </c>
      <c r="B12" s="25" t="inlineStr">
        <is>
          <t>Mert Lojistik</t>
        </is>
      </c>
      <c r="C12" s="26" t="n">
        <v>45761</v>
      </c>
      <c r="D12" s="26" t="n">
        <v>45791</v>
      </c>
      <c r="E12" s="27" t="n">
        <v>7650</v>
      </c>
      <c r="F12" s="26" t="n">
        <v>45809</v>
      </c>
      <c r="G12" s="25" t="inlineStr">
        <is>
          <t>Ödendi</t>
        </is>
      </c>
    </row>
    <row r="13">
      <c r="A13" s="25" t="inlineStr">
        <is>
          <t>INV-1011</t>
        </is>
      </c>
      <c r="B13" s="25" t="inlineStr">
        <is>
          <t>Nova Yazılım</t>
        </is>
      </c>
      <c r="C13" s="26" t="n">
        <v>45519</v>
      </c>
      <c r="D13" s="26" t="n">
        <v>45564</v>
      </c>
      <c r="E13" s="27" t="n">
        <v>45930</v>
      </c>
      <c r="F13" s="26" t="n">
        <v>45580</v>
      </c>
      <c r="G13" s="25" t="inlineStr">
        <is>
          <t>Ödendi</t>
        </is>
      </c>
    </row>
    <row r="14">
      <c r="A14" s="25" t="inlineStr">
        <is>
          <t>INV-1012</t>
        </is>
      </c>
      <c r="B14" s="25" t="inlineStr">
        <is>
          <t>Globex Ltd.</t>
        </is>
      </c>
      <c r="C14" s="26" t="n">
        <v>45761</v>
      </c>
      <c r="D14" s="26" t="n">
        <v>45821</v>
      </c>
      <c r="E14" s="27" t="n">
        <v>51110</v>
      </c>
      <c r="G14" s="25" t="inlineStr">
        <is>
          <t>Gecikti</t>
        </is>
      </c>
    </row>
    <row r="15">
      <c r="A15" s="25" t="inlineStr">
        <is>
          <t>INV-1013</t>
        </is>
      </c>
      <c r="B15" s="25" t="inlineStr">
        <is>
          <t>Ege Gıda</t>
        </is>
      </c>
      <c r="C15" s="26" t="n">
        <v>45820</v>
      </c>
      <c r="D15" s="26" t="n">
        <v>45834</v>
      </c>
      <c r="E15" s="27" t="n">
        <v>55330</v>
      </c>
      <c r="F15" s="26" t="n">
        <v>45847</v>
      </c>
      <c r="G15" s="25" t="inlineStr">
        <is>
          <t>Ödendi</t>
        </is>
      </c>
    </row>
    <row r="16">
      <c r="A16" s="25" t="inlineStr">
        <is>
          <t>INV-1014</t>
        </is>
      </c>
      <c r="B16" s="25" t="inlineStr">
        <is>
          <t>Ege Gıda</t>
        </is>
      </c>
      <c r="C16" s="26" t="n">
        <v>45793</v>
      </c>
      <c r="D16" s="26" t="n">
        <v>45853</v>
      </c>
      <c r="E16" s="27" t="n">
        <v>67490</v>
      </c>
      <c r="G16" s="25" t="inlineStr">
        <is>
          <t>Bekliyor</t>
        </is>
      </c>
    </row>
    <row r="17">
      <c r="A17" s="25" t="inlineStr">
        <is>
          <t>INV-1015</t>
        </is>
      </c>
      <c r="B17" s="25" t="inlineStr">
        <is>
          <t>Mavi Tekstil</t>
        </is>
      </c>
      <c r="C17" s="26" t="n">
        <v>45527</v>
      </c>
      <c r="D17" s="26" t="n">
        <v>45548</v>
      </c>
      <c r="E17" s="27" t="n">
        <v>65620</v>
      </c>
      <c r="G17" s="25" t="inlineStr">
        <is>
          <t>Gecikti</t>
        </is>
      </c>
    </row>
    <row r="18">
      <c r="A18" s="25" t="inlineStr">
        <is>
          <t>INV-1016</t>
        </is>
      </c>
      <c r="B18" s="25" t="inlineStr">
        <is>
          <t>Globex Ltd.</t>
        </is>
      </c>
      <c r="C18" s="26" t="n">
        <v>45573</v>
      </c>
      <c r="D18" s="26" t="n">
        <v>45603</v>
      </c>
      <c r="E18" s="27" t="n">
        <v>92670</v>
      </c>
      <c r="G18" s="25" t="inlineStr">
        <is>
          <t>Gecikti</t>
        </is>
      </c>
    </row>
    <row r="19">
      <c r="A19" s="25" t="inlineStr">
        <is>
          <t>INV-1017</t>
        </is>
      </c>
      <c r="B19" s="25" t="inlineStr">
        <is>
          <t>Mert Lojistik</t>
        </is>
      </c>
      <c r="C19" s="26" t="n">
        <v>45777</v>
      </c>
      <c r="D19" s="26" t="n">
        <v>45807</v>
      </c>
      <c r="E19" s="27" t="n">
        <v>33060</v>
      </c>
      <c r="F19" s="26" t="n">
        <v>45817</v>
      </c>
      <c r="G19" s="25" t="inlineStr">
        <is>
          <t>Ödendi</t>
        </is>
      </c>
    </row>
    <row r="20">
      <c r="A20" s="25" t="inlineStr">
        <is>
          <t>INV-1018</t>
        </is>
      </c>
      <c r="B20" s="25" t="inlineStr">
        <is>
          <t>Mert Lojistik</t>
        </is>
      </c>
      <c r="C20" s="26" t="n">
        <v>45616</v>
      </c>
      <c r="D20" s="26" t="n">
        <v>45630</v>
      </c>
      <c r="E20" s="27" t="n">
        <v>19500</v>
      </c>
      <c r="G20" s="25" t="inlineStr">
        <is>
          <t>Gecikti</t>
        </is>
      </c>
    </row>
    <row r="21">
      <c r="A21" s="25" t="inlineStr">
        <is>
          <t>INV-1019</t>
        </is>
      </c>
      <c r="B21" s="25" t="inlineStr">
        <is>
          <t>Park Otelcilik</t>
        </is>
      </c>
      <c r="C21" s="26" t="n">
        <v>45807</v>
      </c>
      <c r="D21" s="26" t="n">
        <v>45837</v>
      </c>
      <c r="E21" s="27" t="n">
        <v>89130</v>
      </c>
      <c r="F21" s="26" t="n">
        <v>45825</v>
      </c>
      <c r="G21" s="25" t="inlineStr">
        <is>
          <t>Ödendi</t>
        </is>
      </c>
    </row>
    <row r="22">
      <c r="A22" s="25" t="inlineStr">
        <is>
          <t>INV-1020</t>
        </is>
      </c>
      <c r="B22" s="25" t="inlineStr">
        <is>
          <t>Mert Lojistik</t>
        </is>
      </c>
      <c r="C22" s="26" t="n">
        <v>45796</v>
      </c>
      <c r="D22" s="26" t="n">
        <v>45841</v>
      </c>
      <c r="E22" s="27" t="n">
        <v>93230</v>
      </c>
      <c r="G22" s="25" t="inlineStr">
        <is>
          <t>Gecikti</t>
        </is>
      </c>
    </row>
    <row r="23">
      <c r="A23" s="25" t="inlineStr">
        <is>
          <t>INV-1021</t>
        </is>
      </c>
      <c r="B23" s="25" t="inlineStr">
        <is>
          <t>Yıldız Holding</t>
        </is>
      </c>
      <c r="C23" s="26" t="n">
        <v>45728</v>
      </c>
      <c r="D23" s="26" t="n">
        <v>45742</v>
      </c>
      <c r="E23" s="27" t="n">
        <v>27740</v>
      </c>
      <c r="G23" s="25" t="inlineStr">
        <is>
          <t>Gecikti</t>
        </is>
      </c>
    </row>
    <row r="24">
      <c r="A24" s="25" t="inlineStr">
        <is>
          <t>INV-1022</t>
        </is>
      </c>
      <c r="B24" s="25" t="inlineStr">
        <is>
          <t>Ege Gıda</t>
        </is>
      </c>
      <c r="C24" s="26" t="n">
        <v>45847</v>
      </c>
      <c r="D24" s="26" t="n">
        <v>45861</v>
      </c>
      <c r="E24" s="27" t="n">
        <v>60690</v>
      </c>
      <c r="G24" s="25" t="inlineStr">
        <is>
          <t>Bekliyor</t>
        </is>
      </c>
    </row>
    <row r="25">
      <c r="A25" s="25" t="inlineStr">
        <is>
          <t>INV-1023</t>
        </is>
      </c>
      <c r="B25" s="25" t="inlineStr">
        <is>
          <t>Nova Yazılım</t>
        </is>
      </c>
      <c r="C25" s="26" t="n">
        <v>45518</v>
      </c>
      <c r="D25" s="26" t="n">
        <v>45563</v>
      </c>
      <c r="E25" s="27" t="n">
        <v>5660</v>
      </c>
      <c r="F25" s="26" t="n">
        <v>45573</v>
      </c>
      <c r="G25" s="25" t="inlineStr">
        <is>
          <t>Ödendi</t>
        </is>
      </c>
    </row>
    <row r="26">
      <c r="A26" s="25" t="inlineStr">
        <is>
          <t>INV-1024</t>
        </is>
      </c>
      <c r="B26" s="25" t="inlineStr">
        <is>
          <t>Mert Lojistik</t>
        </is>
      </c>
      <c r="C26" s="26" t="n">
        <v>45612</v>
      </c>
      <c r="D26" s="26" t="n">
        <v>45672</v>
      </c>
      <c r="E26" s="27" t="n">
        <v>19800</v>
      </c>
      <c r="F26" s="26" t="n">
        <v>45657</v>
      </c>
      <c r="G26" s="25" t="inlineStr">
        <is>
          <t>Ödendi</t>
        </is>
      </c>
    </row>
    <row r="27">
      <c r="A27" s="25" t="inlineStr">
        <is>
          <t>INV-1025</t>
        </is>
      </c>
      <c r="B27" s="25" t="inlineStr">
        <is>
          <t>Park Otelcilik</t>
        </is>
      </c>
      <c r="C27" s="26" t="n">
        <v>45844</v>
      </c>
      <c r="D27" s="26" t="n">
        <v>45865</v>
      </c>
      <c r="E27" s="27" t="n">
        <v>28440</v>
      </c>
      <c r="G27" s="25" t="inlineStr">
        <is>
          <t>Bekliyor</t>
        </is>
      </c>
    </row>
    <row r="28">
      <c r="A28" s="25" t="inlineStr">
        <is>
          <t>INV-1026</t>
        </is>
      </c>
      <c r="B28" s="25" t="inlineStr">
        <is>
          <t>Mavi Tekstil</t>
        </is>
      </c>
      <c r="C28" s="26" t="n">
        <v>45648</v>
      </c>
      <c r="D28" s="26" t="n">
        <v>45708</v>
      </c>
      <c r="E28" s="27" t="n">
        <v>6580</v>
      </c>
      <c r="F28" s="26" t="n">
        <v>45661</v>
      </c>
      <c r="G28" s="25" t="inlineStr">
        <is>
          <t>Ödendi</t>
        </is>
      </c>
    </row>
    <row r="29">
      <c r="A29" s="25" t="inlineStr">
        <is>
          <t>INV-1027</t>
        </is>
      </c>
      <c r="B29" s="25" t="inlineStr">
        <is>
          <t>Acme A.Ş.</t>
        </is>
      </c>
      <c r="C29" s="26" t="n">
        <v>45778</v>
      </c>
      <c r="D29" s="26" t="n">
        <v>45838</v>
      </c>
      <c r="E29" s="27" t="n">
        <v>12760</v>
      </c>
      <c r="F29" s="26" t="n">
        <v>45830</v>
      </c>
      <c r="G29" s="25" t="inlineStr">
        <is>
          <t>Ödendi</t>
        </is>
      </c>
    </row>
    <row r="30">
      <c r="A30" s="25" t="inlineStr">
        <is>
          <t>INV-1028</t>
        </is>
      </c>
      <c r="B30" s="25" t="inlineStr">
        <is>
          <t>Mert Lojistik</t>
        </is>
      </c>
      <c r="C30" s="26" t="n">
        <v>45624</v>
      </c>
      <c r="D30" s="26" t="n">
        <v>45684</v>
      </c>
      <c r="E30" s="27" t="n">
        <v>20420</v>
      </c>
      <c r="G30" s="25" t="inlineStr">
        <is>
          <t>Gecikti</t>
        </is>
      </c>
    </row>
    <row r="31">
      <c r="A31" s="25" t="inlineStr">
        <is>
          <t>INV-1029</t>
        </is>
      </c>
      <c r="B31" s="25" t="inlineStr">
        <is>
          <t>Mert Lojistik</t>
        </is>
      </c>
      <c r="C31" s="26" t="n">
        <v>45591</v>
      </c>
      <c r="D31" s="26" t="n">
        <v>45651</v>
      </c>
      <c r="E31" s="27" t="n">
        <v>60070</v>
      </c>
      <c r="F31" s="26" t="n">
        <v>45654</v>
      </c>
      <c r="G31" s="25" t="inlineStr">
        <is>
          <t>Ödendi</t>
        </is>
      </c>
    </row>
    <row r="32">
      <c r="A32" s="25" t="inlineStr">
        <is>
          <t>INV-1030</t>
        </is>
      </c>
      <c r="B32" s="25" t="inlineStr">
        <is>
          <t>Mavi Tekstil</t>
        </is>
      </c>
      <c r="C32" s="26" t="n">
        <v>45700</v>
      </c>
      <c r="D32" s="26" t="n">
        <v>45760</v>
      </c>
      <c r="E32" s="27" t="n">
        <v>29650</v>
      </c>
      <c r="F32" s="26" t="n">
        <v>45760</v>
      </c>
      <c r="G32" s="25" t="inlineStr">
        <is>
          <t>Ödendi</t>
        </is>
      </c>
    </row>
    <row r="33">
      <c r="A33" s="25" t="inlineStr">
        <is>
          <t>INV-1031</t>
        </is>
      </c>
      <c r="B33" s="25" t="inlineStr">
        <is>
          <t>Mert Lojistik</t>
        </is>
      </c>
      <c r="C33" s="26" t="n">
        <v>45621</v>
      </c>
      <c r="D33" s="26" t="n">
        <v>45651</v>
      </c>
      <c r="E33" s="27" t="n">
        <v>71750</v>
      </c>
      <c r="F33" s="26" t="n">
        <v>45663</v>
      </c>
      <c r="G33" s="25" t="inlineStr">
        <is>
          <t>Ödendi</t>
        </is>
      </c>
    </row>
    <row r="34">
      <c r="A34" s="25" t="inlineStr">
        <is>
          <t>INV-1032</t>
        </is>
      </c>
      <c r="B34" s="25" t="inlineStr">
        <is>
          <t>Mavi Tekstil</t>
        </is>
      </c>
      <c r="C34" s="26" t="n">
        <v>45629</v>
      </c>
      <c r="D34" s="26" t="n">
        <v>45659</v>
      </c>
      <c r="E34" s="27" t="n">
        <v>63830</v>
      </c>
      <c r="F34" s="26" t="n">
        <v>45679</v>
      </c>
      <c r="G34" s="25" t="inlineStr">
        <is>
          <t>Ödendi</t>
        </is>
      </c>
    </row>
    <row r="35">
      <c r="A35" s="25" t="inlineStr">
        <is>
          <t>INV-1033</t>
        </is>
      </c>
      <c r="B35" s="25" t="inlineStr">
        <is>
          <t>Acme A.Ş.</t>
        </is>
      </c>
      <c r="C35" s="26" t="n">
        <v>45836</v>
      </c>
      <c r="D35" s="26" t="n">
        <v>45866</v>
      </c>
      <c r="E35" s="27" t="n">
        <v>92640</v>
      </c>
      <c r="F35" s="26" t="n">
        <v>45844</v>
      </c>
      <c r="G35" s="25" t="inlineStr">
        <is>
          <t>Ödendi</t>
        </is>
      </c>
    </row>
    <row r="36">
      <c r="A36" s="25" t="inlineStr">
        <is>
          <t>INV-1034</t>
        </is>
      </c>
      <c r="B36" s="25" t="inlineStr">
        <is>
          <t>Yıldız Holding</t>
        </is>
      </c>
      <c r="C36" s="26" t="n">
        <v>45643</v>
      </c>
      <c r="D36" s="26" t="n">
        <v>45673</v>
      </c>
      <c r="E36" s="27" t="n">
        <v>63890</v>
      </c>
      <c r="G36" s="25" t="inlineStr">
        <is>
          <t>Gecikti</t>
        </is>
      </c>
    </row>
    <row r="37">
      <c r="A37" s="25" t="inlineStr">
        <is>
          <t>INV-1035</t>
        </is>
      </c>
      <c r="B37" s="25" t="inlineStr">
        <is>
          <t>Nova Yazılım</t>
        </is>
      </c>
      <c r="C37" s="26" t="n">
        <v>45604</v>
      </c>
      <c r="D37" s="26" t="n">
        <v>45664</v>
      </c>
      <c r="E37" s="27" t="n">
        <v>76790</v>
      </c>
      <c r="F37" s="26" t="n">
        <v>45613</v>
      </c>
      <c r="G37" s="25" t="inlineStr">
        <is>
          <t>Ödendi</t>
        </is>
      </c>
    </row>
    <row r="38">
      <c r="A38" s="25" t="inlineStr">
        <is>
          <t>INV-1036</t>
        </is>
      </c>
      <c r="B38" s="25" t="inlineStr">
        <is>
          <t>Mert Lojistik</t>
        </is>
      </c>
      <c r="C38" s="26" t="n">
        <v>45544</v>
      </c>
      <c r="D38" s="26" t="n">
        <v>45604</v>
      </c>
      <c r="E38" s="27" t="n">
        <v>12830</v>
      </c>
      <c r="F38" s="26" t="n">
        <v>45606</v>
      </c>
      <c r="G38" s="25" t="inlineStr">
        <is>
          <t>Ödendi</t>
        </is>
      </c>
    </row>
    <row r="39">
      <c r="A39" s="25" t="inlineStr">
        <is>
          <t>INV-1037</t>
        </is>
      </c>
      <c r="B39" s="25" t="inlineStr">
        <is>
          <t>Globex Ltd.</t>
        </is>
      </c>
      <c r="C39" s="26" t="n">
        <v>45587</v>
      </c>
      <c r="D39" s="26" t="n">
        <v>45647</v>
      </c>
      <c r="E39" s="27" t="n">
        <v>8280</v>
      </c>
      <c r="F39" s="26" t="n">
        <v>45645</v>
      </c>
      <c r="G39" s="25" t="inlineStr">
        <is>
          <t>Ödendi</t>
        </is>
      </c>
    </row>
    <row r="40">
      <c r="A40" s="25" t="inlineStr">
        <is>
          <t>INV-1038</t>
        </is>
      </c>
      <c r="B40" s="25" t="inlineStr">
        <is>
          <t>Globex Ltd.</t>
        </is>
      </c>
      <c r="C40" s="26" t="n">
        <v>45718</v>
      </c>
      <c r="D40" s="26" t="n">
        <v>45732</v>
      </c>
      <c r="E40" s="27" t="n">
        <v>23800</v>
      </c>
      <c r="F40" s="26" t="n">
        <v>45748</v>
      </c>
      <c r="G40" s="25" t="inlineStr">
        <is>
          <t>Ödendi</t>
        </is>
      </c>
    </row>
    <row r="41">
      <c r="A41" s="25" t="inlineStr">
        <is>
          <t>INV-1039</t>
        </is>
      </c>
      <c r="B41" s="25" t="inlineStr">
        <is>
          <t>Mavi Tekstil</t>
        </is>
      </c>
      <c r="C41" s="26" t="n">
        <v>45735</v>
      </c>
      <c r="D41" s="26" t="n">
        <v>45795</v>
      </c>
      <c r="E41" s="27" t="n">
        <v>19480</v>
      </c>
      <c r="F41" s="26" t="n">
        <v>45815</v>
      </c>
      <c r="G41" s="25" t="inlineStr">
        <is>
          <t>Ödendi</t>
        </is>
      </c>
    </row>
    <row r="42">
      <c r="A42" s="25" t="inlineStr">
        <is>
          <t>INV-1040</t>
        </is>
      </c>
      <c r="B42" s="25" t="inlineStr">
        <is>
          <t>Mavi Tekstil</t>
        </is>
      </c>
      <c r="C42" s="26" t="n">
        <v>45624</v>
      </c>
      <c r="D42" s="26" t="n">
        <v>45645</v>
      </c>
      <c r="E42" s="27" t="n">
        <v>5040</v>
      </c>
      <c r="F42" s="26" t="n">
        <v>45662</v>
      </c>
      <c r="G42" s="25" t="inlineStr">
        <is>
          <t>Ödendi</t>
        </is>
      </c>
    </row>
    <row r="43">
      <c r="A43" s="25" t="inlineStr">
        <is>
          <t>INV-1041</t>
        </is>
      </c>
      <c r="B43" s="25" t="inlineStr">
        <is>
          <t>Yıldız Holding</t>
        </is>
      </c>
      <c r="C43" s="26" t="n">
        <v>45800</v>
      </c>
      <c r="D43" s="26" t="n">
        <v>45845</v>
      </c>
      <c r="E43" s="27" t="n">
        <v>50820</v>
      </c>
      <c r="F43" s="26" t="n">
        <v>45862</v>
      </c>
      <c r="G43" s="25" t="inlineStr">
        <is>
          <t>Ödendi</t>
        </is>
      </c>
    </row>
    <row r="44">
      <c r="A44" s="25" t="inlineStr">
        <is>
          <t>INV-1042</t>
        </is>
      </c>
      <c r="B44" s="25" t="inlineStr">
        <is>
          <t>Acme A.Ş.</t>
        </is>
      </c>
      <c r="C44" s="26" t="n">
        <v>45558</v>
      </c>
      <c r="D44" s="26" t="n">
        <v>45618</v>
      </c>
      <c r="E44" s="27" t="n">
        <v>46480</v>
      </c>
      <c r="F44" s="26" t="n">
        <v>45577</v>
      </c>
      <c r="G44" s="25" t="inlineStr">
        <is>
          <t>Ödendi</t>
        </is>
      </c>
    </row>
    <row r="45">
      <c r="A45" s="25" t="inlineStr">
        <is>
          <t>INV-1043</t>
        </is>
      </c>
      <c r="B45" s="25" t="inlineStr">
        <is>
          <t>Globex Ltd.</t>
        </is>
      </c>
      <c r="C45" s="26" t="n">
        <v>45624</v>
      </c>
      <c r="D45" s="26" t="n">
        <v>45669</v>
      </c>
      <c r="E45" s="27" t="n">
        <v>54860</v>
      </c>
      <c r="G45" s="25" t="inlineStr">
        <is>
          <t>Gecikti</t>
        </is>
      </c>
    </row>
    <row r="46">
      <c r="A46" s="25" t="inlineStr">
        <is>
          <t>INV-1044</t>
        </is>
      </c>
      <c r="B46" s="25" t="inlineStr">
        <is>
          <t>Globex Ltd.</t>
        </is>
      </c>
      <c r="C46" s="26" t="n">
        <v>45713</v>
      </c>
      <c r="D46" s="26" t="n">
        <v>45743</v>
      </c>
      <c r="E46" s="27" t="n">
        <v>71990</v>
      </c>
      <c r="G46" s="25" t="inlineStr">
        <is>
          <t>Gecikti</t>
        </is>
      </c>
    </row>
    <row r="47">
      <c r="A47" s="25" t="inlineStr">
        <is>
          <t>INV-1045</t>
        </is>
      </c>
      <c r="B47" s="25" t="inlineStr">
        <is>
          <t>Nova Yazılım</t>
        </is>
      </c>
      <c r="C47" s="26" t="n">
        <v>45706</v>
      </c>
      <c r="D47" s="26" t="n">
        <v>45766</v>
      </c>
      <c r="E47" s="27" t="n">
        <v>51130</v>
      </c>
      <c r="G47" s="25" t="inlineStr">
        <is>
          <t>Gecikti</t>
        </is>
      </c>
    </row>
    <row r="48">
      <c r="A48" s="25" t="inlineStr">
        <is>
          <t>INV-1046</t>
        </is>
      </c>
      <c r="B48" s="25" t="inlineStr">
        <is>
          <t>Park Otelcilik</t>
        </is>
      </c>
      <c r="C48" s="26" t="n">
        <v>45706</v>
      </c>
      <c r="D48" s="26" t="n">
        <v>45727</v>
      </c>
      <c r="E48" s="27" t="n">
        <v>17000</v>
      </c>
      <c r="G48" s="25" t="inlineStr">
        <is>
          <t>Gecikti</t>
        </is>
      </c>
    </row>
    <row r="49">
      <c r="A49" s="25" t="inlineStr">
        <is>
          <t>INV-1047</t>
        </is>
      </c>
      <c r="B49" s="25" t="inlineStr">
        <is>
          <t>Mert Lojistik</t>
        </is>
      </c>
      <c r="C49" s="26" t="n">
        <v>45776</v>
      </c>
      <c r="D49" s="26" t="n">
        <v>45836</v>
      </c>
      <c r="E49" s="27" t="n">
        <v>72100</v>
      </c>
      <c r="G49" s="25" t="inlineStr">
        <is>
          <t>Gecikti</t>
        </is>
      </c>
    </row>
    <row r="50">
      <c r="A50" s="25" t="inlineStr">
        <is>
          <t>INV-1048</t>
        </is>
      </c>
      <c r="B50" s="25" t="inlineStr">
        <is>
          <t>Ege Gıda</t>
        </is>
      </c>
      <c r="C50" s="26" t="n">
        <v>45497</v>
      </c>
      <c r="D50" s="26" t="n">
        <v>45511</v>
      </c>
      <c r="E50" s="27" t="n">
        <v>23950</v>
      </c>
      <c r="F50" s="26" t="n">
        <v>45509</v>
      </c>
      <c r="G50" s="25" t="inlineStr">
        <is>
          <t>Ödendi</t>
        </is>
      </c>
    </row>
    <row r="51">
      <c r="A51" s="25" t="inlineStr">
        <is>
          <t>INV-1049</t>
        </is>
      </c>
      <c r="B51" s="25" t="inlineStr">
        <is>
          <t>Ege Gıda</t>
        </is>
      </c>
      <c r="C51" s="26" t="n">
        <v>45729</v>
      </c>
      <c r="D51" s="26" t="n">
        <v>45750</v>
      </c>
      <c r="E51" s="27" t="n">
        <v>39650</v>
      </c>
      <c r="F51" s="26" t="n">
        <v>45765</v>
      </c>
      <c r="G51" s="25" t="inlineStr">
        <is>
          <t>Ödendi</t>
        </is>
      </c>
    </row>
    <row r="52">
      <c r="A52" s="25" t="inlineStr">
        <is>
          <t>INV-1050</t>
        </is>
      </c>
      <c r="B52" s="25" t="inlineStr">
        <is>
          <t>Mavi Tekstil</t>
        </is>
      </c>
      <c r="C52" s="26" t="n">
        <v>45604</v>
      </c>
      <c r="D52" s="26" t="n">
        <v>45625</v>
      </c>
      <c r="E52" s="27" t="n">
        <v>84140</v>
      </c>
      <c r="G52" s="25" t="inlineStr">
        <is>
          <t>Gecikti</t>
        </is>
      </c>
    </row>
    <row r="53">
      <c r="A53" s="25" t="inlineStr">
        <is>
          <t>INV-1051</t>
        </is>
      </c>
      <c r="B53" s="25" t="inlineStr">
        <is>
          <t>Park Otelcilik</t>
        </is>
      </c>
      <c r="C53" s="26" t="n">
        <v>45685</v>
      </c>
      <c r="D53" s="26" t="n">
        <v>45699</v>
      </c>
      <c r="E53" s="27" t="n">
        <v>22450</v>
      </c>
      <c r="F53" s="26" t="n">
        <v>45691</v>
      </c>
      <c r="G53" s="25" t="inlineStr">
        <is>
          <t>Ödendi</t>
        </is>
      </c>
    </row>
    <row r="54">
      <c r="A54" s="25" t="inlineStr">
        <is>
          <t>INV-1052</t>
        </is>
      </c>
      <c r="B54" s="25" t="inlineStr">
        <is>
          <t>Mert Lojistik</t>
        </is>
      </c>
      <c r="C54" s="26" t="n">
        <v>45788</v>
      </c>
      <c r="D54" s="26" t="n">
        <v>45818</v>
      </c>
      <c r="E54" s="27" t="n">
        <v>56910</v>
      </c>
      <c r="G54" s="25" t="inlineStr">
        <is>
          <t>Gecikti</t>
        </is>
      </c>
    </row>
    <row r="55">
      <c r="A55" s="25" t="inlineStr">
        <is>
          <t>INV-1053</t>
        </is>
      </c>
      <c r="B55" s="25" t="inlineStr">
        <is>
          <t>Ege Gıda</t>
        </is>
      </c>
      <c r="C55" s="26" t="n">
        <v>45619</v>
      </c>
      <c r="D55" s="26" t="n">
        <v>45664</v>
      </c>
      <c r="E55" s="27" t="n">
        <v>88800</v>
      </c>
      <c r="F55" s="26" t="n">
        <v>45627</v>
      </c>
      <c r="G55" s="25" t="inlineStr">
        <is>
          <t>Ödendi</t>
        </is>
      </c>
    </row>
    <row r="56">
      <c r="A56" s="25" t="inlineStr">
        <is>
          <t>INV-1054</t>
        </is>
      </c>
      <c r="B56" s="25" t="inlineStr">
        <is>
          <t>Mert Lojistik</t>
        </is>
      </c>
      <c r="C56" s="26" t="n">
        <v>45510</v>
      </c>
      <c r="D56" s="26" t="n">
        <v>45540</v>
      </c>
      <c r="E56" s="27" t="n">
        <v>10050</v>
      </c>
      <c r="G56" s="25" t="inlineStr">
        <is>
          <t>Gecikti</t>
        </is>
      </c>
    </row>
    <row r="57">
      <c r="A57" s="25" t="inlineStr">
        <is>
          <t>INV-1055</t>
        </is>
      </c>
      <c r="B57" s="25" t="inlineStr">
        <is>
          <t>Acme A.Ş.</t>
        </is>
      </c>
      <c r="C57" s="26" t="n">
        <v>45607</v>
      </c>
      <c r="D57" s="26" t="n">
        <v>45621</v>
      </c>
      <c r="E57" s="27" t="n">
        <v>81180</v>
      </c>
      <c r="F57" s="26" t="n">
        <v>45623</v>
      </c>
      <c r="G57" s="25" t="inlineStr">
        <is>
          <t>Ödendi</t>
        </is>
      </c>
    </row>
    <row r="58">
      <c r="A58" s="25" t="inlineStr">
        <is>
          <t>INV-1056</t>
        </is>
      </c>
      <c r="B58" s="25" t="inlineStr">
        <is>
          <t>Globex Ltd.</t>
        </is>
      </c>
      <c r="C58" s="26" t="n">
        <v>45735</v>
      </c>
      <c r="D58" s="26" t="n">
        <v>45749</v>
      </c>
      <c r="E58" s="27" t="n">
        <v>37020</v>
      </c>
      <c r="F58" s="26" t="n">
        <v>45752</v>
      </c>
      <c r="G58" s="25" t="inlineStr">
        <is>
          <t>Ödendi</t>
        </is>
      </c>
    </row>
    <row r="59">
      <c r="A59" s="25" t="inlineStr">
        <is>
          <t>INV-1057</t>
        </is>
      </c>
      <c r="B59" s="25" t="inlineStr">
        <is>
          <t>Ege Gıda</t>
        </is>
      </c>
      <c r="C59" s="26" t="n">
        <v>45758</v>
      </c>
      <c r="D59" s="26" t="n">
        <v>45788</v>
      </c>
      <c r="E59" s="27" t="n">
        <v>65800</v>
      </c>
      <c r="G59" s="25" t="inlineStr">
        <is>
          <t>Gecikti</t>
        </is>
      </c>
    </row>
    <row r="60">
      <c r="A60" s="25" t="inlineStr">
        <is>
          <t>INV-1058</t>
        </is>
      </c>
      <c r="B60" s="25" t="inlineStr">
        <is>
          <t>Nova Yazılım</t>
        </is>
      </c>
      <c r="C60" s="26" t="n">
        <v>45715</v>
      </c>
      <c r="D60" s="26" t="n">
        <v>45745</v>
      </c>
      <c r="E60" s="27" t="n">
        <v>92280</v>
      </c>
      <c r="G60" s="25" t="inlineStr">
        <is>
          <t>Gecikti</t>
        </is>
      </c>
    </row>
    <row r="61">
      <c r="A61" s="25" t="inlineStr">
        <is>
          <t>INV-1059</t>
        </is>
      </c>
      <c r="B61" s="25" t="inlineStr">
        <is>
          <t>Nova Yazılım</t>
        </is>
      </c>
      <c r="C61" s="26" t="n">
        <v>45650</v>
      </c>
      <c r="D61" s="26" t="n">
        <v>45671</v>
      </c>
      <c r="E61" s="27" t="n">
        <v>72360</v>
      </c>
      <c r="F61" s="26" t="n">
        <v>45686</v>
      </c>
      <c r="G61" s="25" t="inlineStr">
        <is>
          <t>Ödendi</t>
        </is>
      </c>
    </row>
    <row r="62">
      <c r="A62" s="25" t="inlineStr">
        <is>
          <t>INV-1060</t>
        </is>
      </c>
      <c r="B62" s="25" t="inlineStr">
        <is>
          <t>Globex Ltd.</t>
        </is>
      </c>
      <c r="C62" s="26" t="n">
        <v>45735</v>
      </c>
      <c r="D62" s="26" t="n">
        <v>45765</v>
      </c>
      <c r="E62" s="27" t="n">
        <v>83600</v>
      </c>
      <c r="F62" s="26" t="n">
        <v>45743</v>
      </c>
      <c r="G62" s="25" t="inlineStr">
        <is>
          <t>Ödendi</t>
        </is>
      </c>
    </row>
    <row r="63">
      <c r="A63" s="25" t="inlineStr">
        <is>
          <t>INV-1061</t>
        </is>
      </c>
      <c r="B63" s="25" t="inlineStr">
        <is>
          <t>Nova Yazılım</t>
        </is>
      </c>
      <c r="C63" s="26" t="n">
        <v>45848</v>
      </c>
      <c r="D63" s="26" t="n">
        <v>45908</v>
      </c>
      <c r="E63" s="27" t="n">
        <v>47310</v>
      </c>
      <c r="F63" s="26" t="n">
        <v>45900</v>
      </c>
      <c r="G63" s="25" t="inlineStr">
        <is>
          <t>Ödendi</t>
        </is>
      </c>
    </row>
    <row r="64">
      <c r="A64" s="25" t="inlineStr">
        <is>
          <t>INV-1062</t>
        </is>
      </c>
      <c r="B64" s="25" t="inlineStr">
        <is>
          <t>Ege Gıda</t>
        </is>
      </c>
      <c r="C64" s="26" t="n">
        <v>45784</v>
      </c>
      <c r="D64" s="26" t="n">
        <v>45814</v>
      </c>
      <c r="E64" s="27" t="n">
        <v>89740</v>
      </c>
      <c r="F64" s="26" t="n">
        <v>45797</v>
      </c>
      <c r="G64" s="25" t="inlineStr">
        <is>
          <t>Ödendi</t>
        </is>
      </c>
    </row>
    <row r="65">
      <c r="A65" s="25" t="inlineStr">
        <is>
          <t>INV-1063</t>
        </is>
      </c>
      <c r="B65" s="25" t="inlineStr">
        <is>
          <t>Globex Ltd.</t>
        </is>
      </c>
      <c r="C65" s="26" t="n">
        <v>45821</v>
      </c>
      <c r="D65" s="26" t="n">
        <v>45851</v>
      </c>
      <c r="E65" s="27" t="n">
        <v>10970</v>
      </c>
      <c r="G65" s="25" t="inlineStr">
        <is>
          <t>Gecikti</t>
        </is>
      </c>
    </row>
    <row r="66">
      <c r="A66" s="25" t="inlineStr">
        <is>
          <t>INV-1064</t>
        </is>
      </c>
      <c r="B66" s="25" t="inlineStr">
        <is>
          <t>Mert Lojistik</t>
        </is>
      </c>
      <c r="C66" s="26" t="n">
        <v>45576</v>
      </c>
      <c r="D66" s="26" t="n">
        <v>45590</v>
      </c>
      <c r="E66" s="27" t="n">
        <v>84290</v>
      </c>
      <c r="F66" s="26" t="n">
        <v>45607</v>
      </c>
      <c r="G66" s="25" t="inlineStr">
        <is>
          <t>Ödendi</t>
        </is>
      </c>
    </row>
    <row r="67">
      <c r="A67" s="25" t="inlineStr">
        <is>
          <t>INV-1065</t>
        </is>
      </c>
      <c r="B67" s="25" t="inlineStr">
        <is>
          <t>Park Otelcilik</t>
        </is>
      </c>
      <c r="C67" s="26" t="n">
        <v>45658</v>
      </c>
      <c r="D67" s="26" t="n">
        <v>45679</v>
      </c>
      <c r="E67" s="27" t="n">
        <v>72760</v>
      </c>
      <c r="F67" s="26" t="n">
        <v>45677</v>
      </c>
      <c r="G67" s="25" t="inlineStr">
        <is>
          <t>Ödendi</t>
        </is>
      </c>
    </row>
    <row r="68">
      <c r="A68" s="25" t="inlineStr">
        <is>
          <t>INV-1066</t>
        </is>
      </c>
      <c r="B68" s="25" t="inlineStr">
        <is>
          <t>Acme A.Ş.</t>
        </is>
      </c>
      <c r="C68" s="26" t="n">
        <v>45639</v>
      </c>
      <c r="D68" s="26" t="n">
        <v>45660</v>
      </c>
      <c r="E68" s="27" t="n">
        <v>86740</v>
      </c>
      <c r="F68" s="26" t="n">
        <v>45650</v>
      </c>
      <c r="G68" s="25" t="inlineStr">
        <is>
          <t>Ödendi</t>
        </is>
      </c>
    </row>
    <row r="69">
      <c r="A69" s="25" t="inlineStr">
        <is>
          <t>INV-1067</t>
        </is>
      </c>
      <c r="B69" s="25" t="inlineStr">
        <is>
          <t>Nova Yazılım</t>
        </is>
      </c>
      <c r="C69" s="26" t="n">
        <v>45766</v>
      </c>
      <c r="D69" s="26" t="n">
        <v>45796</v>
      </c>
      <c r="E69" s="27" t="n">
        <v>78190</v>
      </c>
      <c r="F69" s="26" t="n">
        <v>45779</v>
      </c>
      <c r="G69" s="25" t="inlineStr">
        <is>
          <t>Ödendi</t>
        </is>
      </c>
    </row>
    <row r="70">
      <c r="A70" s="25" t="inlineStr">
        <is>
          <t>INV-1068</t>
        </is>
      </c>
      <c r="B70" s="25" t="inlineStr">
        <is>
          <t>Mavi Tekstil</t>
        </is>
      </c>
      <c r="C70" s="26" t="n">
        <v>45583</v>
      </c>
      <c r="D70" s="26" t="n">
        <v>45628</v>
      </c>
      <c r="E70" s="27" t="n">
        <v>55910</v>
      </c>
      <c r="G70" s="25" t="inlineStr">
        <is>
          <t>Gecikti</t>
        </is>
      </c>
    </row>
    <row r="71">
      <c r="A71" s="25" t="inlineStr">
        <is>
          <t>INV-1069</t>
        </is>
      </c>
      <c r="B71" s="25" t="inlineStr">
        <is>
          <t>Acme A.Ş.</t>
        </is>
      </c>
      <c r="C71" s="26" t="n">
        <v>45571</v>
      </c>
      <c r="D71" s="26" t="n">
        <v>45616</v>
      </c>
      <c r="E71" s="27" t="n">
        <v>69870</v>
      </c>
      <c r="F71" s="26" t="n">
        <v>45584</v>
      </c>
      <c r="G71" s="25" t="inlineStr">
        <is>
          <t>Ödendi</t>
        </is>
      </c>
    </row>
    <row r="72">
      <c r="A72" s="25" t="inlineStr">
        <is>
          <t>INV-1070</t>
        </is>
      </c>
      <c r="B72" s="25" t="inlineStr">
        <is>
          <t>Ege Gıda</t>
        </is>
      </c>
      <c r="C72" s="26" t="n">
        <v>45567</v>
      </c>
      <c r="D72" s="26" t="n">
        <v>45588</v>
      </c>
      <c r="E72" s="27" t="n">
        <v>78780</v>
      </c>
      <c r="F72" s="26" t="n">
        <v>45581</v>
      </c>
      <c r="G72" s="25" t="inlineStr">
        <is>
          <t>Ödendi</t>
        </is>
      </c>
    </row>
    <row r="73">
      <c r="A73" s="25" t="inlineStr">
        <is>
          <t>INV-1071</t>
        </is>
      </c>
      <c r="B73" s="25" t="inlineStr">
        <is>
          <t>Park Otelcilik</t>
        </is>
      </c>
      <c r="C73" s="26" t="n">
        <v>45598</v>
      </c>
      <c r="D73" s="26" t="n">
        <v>45628</v>
      </c>
      <c r="E73" s="27" t="n">
        <v>18700</v>
      </c>
      <c r="F73" s="26" t="n">
        <v>45634</v>
      </c>
      <c r="G73" s="25" t="inlineStr">
        <is>
          <t>Ödendi</t>
        </is>
      </c>
    </row>
    <row r="74">
      <c r="A74" s="25" t="inlineStr">
        <is>
          <t>INV-1072</t>
        </is>
      </c>
      <c r="B74" s="25" t="inlineStr">
        <is>
          <t>Globex Ltd.</t>
        </is>
      </c>
      <c r="C74" s="26" t="n">
        <v>45607</v>
      </c>
      <c r="D74" s="26" t="n">
        <v>45621</v>
      </c>
      <c r="E74" s="27" t="n">
        <v>17520</v>
      </c>
      <c r="G74" s="25" t="inlineStr">
        <is>
          <t>Gecikti</t>
        </is>
      </c>
    </row>
    <row r="75">
      <c r="A75" s="25" t="inlineStr">
        <is>
          <t>INV-1073</t>
        </is>
      </c>
      <c r="B75" s="25" t="inlineStr">
        <is>
          <t>Acme A.Ş.</t>
        </is>
      </c>
      <c r="C75" s="26" t="n">
        <v>45562</v>
      </c>
      <c r="D75" s="26" t="n">
        <v>45592</v>
      </c>
      <c r="E75" s="27" t="n">
        <v>18250</v>
      </c>
      <c r="F75" s="26" t="n">
        <v>45587</v>
      </c>
      <c r="G75" s="25" t="inlineStr">
        <is>
          <t>Ödendi</t>
        </is>
      </c>
    </row>
    <row r="76">
      <c r="A76" s="25" t="inlineStr">
        <is>
          <t>INV-1074</t>
        </is>
      </c>
      <c r="B76" s="25" t="inlineStr">
        <is>
          <t>Yıldız Holding</t>
        </is>
      </c>
      <c r="C76" s="26" t="n">
        <v>45774</v>
      </c>
      <c r="D76" s="26" t="n">
        <v>45804</v>
      </c>
      <c r="E76" s="27" t="n">
        <v>23040</v>
      </c>
      <c r="G76" s="25" t="inlineStr">
        <is>
          <t>Gecikti</t>
        </is>
      </c>
    </row>
    <row r="77">
      <c r="A77" s="25" t="inlineStr">
        <is>
          <t>INV-1075</t>
        </is>
      </c>
      <c r="B77" s="25" t="inlineStr">
        <is>
          <t>Mert Lojistik</t>
        </is>
      </c>
      <c r="C77" s="26" t="n">
        <v>45644</v>
      </c>
      <c r="D77" s="26" t="n">
        <v>45665</v>
      </c>
      <c r="E77" s="27" t="n">
        <v>61170</v>
      </c>
      <c r="F77" s="26" t="n">
        <v>45658</v>
      </c>
      <c r="G77" s="25" t="inlineStr">
        <is>
          <t>Ödendi</t>
        </is>
      </c>
    </row>
    <row r="78">
      <c r="A78" s="25" t="inlineStr">
        <is>
          <t>INV-1076</t>
        </is>
      </c>
      <c r="B78" s="25" t="inlineStr">
        <is>
          <t>Nova Yazılım</t>
        </is>
      </c>
      <c r="C78" s="26" t="n">
        <v>45674</v>
      </c>
      <c r="D78" s="26" t="n">
        <v>45734</v>
      </c>
      <c r="E78" s="27" t="n">
        <v>37460</v>
      </c>
      <c r="F78" s="26" t="n">
        <v>45717</v>
      </c>
      <c r="G78" s="25" t="inlineStr">
        <is>
          <t>Ödendi</t>
        </is>
      </c>
    </row>
    <row r="79">
      <c r="A79" s="25" t="inlineStr">
        <is>
          <t>INV-1077</t>
        </is>
      </c>
      <c r="B79" s="25" t="inlineStr">
        <is>
          <t>Yıldız Holding</t>
        </is>
      </c>
      <c r="C79" s="26" t="n">
        <v>45707</v>
      </c>
      <c r="D79" s="26" t="n">
        <v>45752</v>
      </c>
      <c r="E79" s="27" t="n">
        <v>89240</v>
      </c>
      <c r="G79" s="25" t="inlineStr">
        <is>
          <t>Gecikti</t>
        </is>
      </c>
    </row>
    <row r="80">
      <c r="A80" s="25" t="inlineStr">
        <is>
          <t>INV-1078</t>
        </is>
      </c>
      <c r="B80" s="25" t="inlineStr">
        <is>
          <t>Park Otelcilik</t>
        </is>
      </c>
      <c r="C80" s="26" t="n">
        <v>45515</v>
      </c>
      <c r="D80" s="26" t="n">
        <v>45536</v>
      </c>
      <c r="E80" s="27" t="n">
        <v>68240</v>
      </c>
      <c r="F80" s="26" t="n">
        <v>45526</v>
      </c>
      <c r="G80" s="25" t="inlineStr">
        <is>
          <t>Ödendi</t>
        </is>
      </c>
    </row>
    <row r="81">
      <c r="A81" s="25" t="inlineStr">
        <is>
          <t>INV-1079</t>
        </is>
      </c>
      <c r="B81" s="25" t="inlineStr">
        <is>
          <t>Mavi Tekstil</t>
        </is>
      </c>
      <c r="C81" s="26" t="n">
        <v>45761</v>
      </c>
      <c r="D81" s="26" t="n">
        <v>45791</v>
      </c>
      <c r="E81" s="27" t="n">
        <v>21300</v>
      </c>
      <c r="F81" s="26" t="n">
        <v>45802</v>
      </c>
      <c r="G81" s="25" t="inlineStr">
        <is>
          <t>Ödendi</t>
        </is>
      </c>
    </row>
    <row r="82">
      <c r="A82" s="25" t="inlineStr">
        <is>
          <t>INV-1080</t>
        </is>
      </c>
      <c r="B82" s="25" t="inlineStr">
        <is>
          <t>Park Otelcilik</t>
        </is>
      </c>
      <c r="C82" s="26" t="n">
        <v>45789</v>
      </c>
      <c r="D82" s="26" t="n">
        <v>45803</v>
      </c>
      <c r="E82" s="27" t="n">
        <v>9020</v>
      </c>
      <c r="G82" s="25" t="inlineStr">
        <is>
          <t>Gecikti</t>
        </is>
      </c>
    </row>
    <row r="83">
      <c r="A83" s="25" t="inlineStr">
        <is>
          <t>INV-1081</t>
        </is>
      </c>
      <c r="B83" s="25" t="inlineStr">
        <is>
          <t>Park Otelcilik</t>
        </is>
      </c>
      <c r="C83" s="26" t="n">
        <v>45848</v>
      </c>
      <c r="D83" s="26" t="n">
        <v>45878</v>
      </c>
      <c r="E83" s="27" t="n">
        <v>17910</v>
      </c>
      <c r="F83" s="26" t="n">
        <v>45891</v>
      </c>
      <c r="G83" s="25" t="inlineStr">
        <is>
          <t>Ödendi</t>
        </is>
      </c>
    </row>
    <row r="84">
      <c r="A84" s="25" t="inlineStr">
        <is>
          <t>INV-1082</t>
        </is>
      </c>
      <c r="B84" s="25" t="inlineStr">
        <is>
          <t>Mavi Tekstil</t>
        </is>
      </c>
      <c r="C84" s="26" t="n">
        <v>45822</v>
      </c>
      <c r="D84" s="26" t="n">
        <v>45882</v>
      </c>
      <c r="E84" s="27" t="n">
        <v>59040</v>
      </c>
      <c r="F84" s="26" t="n">
        <v>45849</v>
      </c>
      <c r="G84" s="25" t="inlineStr">
        <is>
          <t>Ödendi</t>
        </is>
      </c>
    </row>
    <row r="85">
      <c r="A85" s="25" t="inlineStr">
        <is>
          <t>INV-1083</t>
        </is>
      </c>
      <c r="B85" s="25" t="inlineStr">
        <is>
          <t>Yıldız Holding</t>
        </is>
      </c>
      <c r="C85" s="26" t="n">
        <v>45569</v>
      </c>
      <c r="D85" s="26" t="n">
        <v>45629</v>
      </c>
      <c r="E85" s="27" t="n">
        <v>78410</v>
      </c>
      <c r="G85" s="25" t="inlineStr">
        <is>
          <t>Gecikti</t>
        </is>
      </c>
    </row>
    <row r="86">
      <c r="A86" s="25" t="inlineStr">
        <is>
          <t>INV-1084</t>
        </is>
      </c>
      <c r="B86" s="25" t="inlineStr">
        <is>
          <t>Mavi Tekstil</t>
        </is>
      </c>
      <c r="C86" s="26" t="n">
        <v>45826</v>
      </c>
      <c r="D86" s="26" t="n">
        <v>45856</v>
      </c>
      <c r="E86" s="27" t="n">
        <v>35620</v>
      </c>
      <c r="G86" s="25" t="inlineStr">
        <is>
          <t>Bekliyor</t>
        </is>
      </c>
    </row>
    <row r="87">
      <c r="A87" s="25" t="inlineStr">
        <is>
          <t>INV-1085</t>
        </is>
      </c>
      <c r="B87" s="25" t="inlineStr">
        <is>
          <t>Mavi Tekstil</t>
        </is>
      </c>
      <c r="C87" s="26" t="n">
        <v>45525</v>
      </c>
      <c r="D87" s="26" t="n">
        <v>45585</v>
      </c>
      <c r="E87" s="27" t="n">
        <v>50910</v>
      </c>
      <c r="G87" s="25" t="inlineStr">
        <is>
          <t>Gecikti</t>
        </is>
      </c>
    </row>
    <row r="88">
      <c r="A88" s="25" t="inlineStr">
        <is>
          <t>INV-1086</t>
        </is>
      </c>
      <c r="B88" s="25" t="inlineStr">
        <is>
          <t>Nova Yazılım</t>
        </is>
      </c>
      <c r="C88" s="26" t="n">
        <v>45668</v>
      </c>
      <c r="D88" s="26" t="n">
        <v>45689</v>
      </c>
      <c r="E88" s="27" t="n">
        <v>2650</v>
      </c>
      <c r="F88" s="26" t="n">
        <v>45688</v>
      </c>
      <c r="G88" s="25" t="inlineStr">
        <is>
          <t>Ödendi</t>
        </is>
      </c>
    </row>
    <row r="89">
      <c r="A89" s="25" t="inlineStr">
        <is>
          <t>INV-1087</t>
        </is>
      </c>
      <c r="B89" s="25" t="inlineStr">
        <is>
          <t>Mert Lojistik</t>
        </is>
      </c>
      <c r="C89" s="26" t="n">
        <v>45628</v>
      </c>
      <c r="D89" s="26" t="n">
        <v>45658</v>
      </c>
      <c r="E89" s="27" t="n">
        <v>7970</v>
      </c>
      <c r="G89" s="25" t="inlineStr">
        <is>
          <t>Gecikti</t>
        </is>
      </c>
    </row>
    <row r="90">
      <c r="A90" s="25" t="inlineStr">
        <is>
          <t>INV-1088</t>
        </is>
      </c>
      <c r="B90" s="25" t="inlineStr">
        <is>
          <t>Globex Ltd.</t>
        </is>
      </c>
      <c r="C90" s="26" t="n">
        <v>45494</v>
      </c>
      <c r="D90" s="26" t="n">
        <v>45508</v>
      </c>
      <c r="E90" s="27" t="n">
        <v>66550</v>
      </c>
      <c r="F90" s="26" t="n">
        <v>45500</v>
      </c>
      <c r="G90" s="25" t="inlineStr">
        <is>
          <t>Ödendi</t>
        </is>
      </c>
    </row>
    <row r="91">
      <c r="A91" s="25" t="inlineStr">
        <is>
          <t>INV-1089</t>
        </is>
      </c>
      <c r="B91" s="25" t="inlineStr">
        <is>
          <t>Acme A.Ş.</t>
        </is>
      </c>
      <c r="C91" s="26" t="n">
        <v>45666</v>
      </c>
      <c r="D91" s="26" t="n">
        <v>45696</v>
      </c>
      <c r="E91" s="27" t="n">
        <v>54920</v>
      </c>
      <c r="G91" s="25" t="inlineStr">
        <is>
          <t>Gecikti</t>
        </is>
      </c>
    </row>
    <row r="92">
      <c r="A92" s="25" t="inlineStr">
        <is>
          <t>INV-1090</t>
        </is>
      </c>
      <c r="B92" s="25" t="inlineStr">
        <is>
          <t>Yıldız Holding</t>
        </is>
      </c>
      <c r="C92" s="26" t="n">
        <v>45812</v>
      </c>
      <c r="D92" s="26" t="n">
        <v>45842</v>
      </c>
      <c r="E92" s="27" t="n">
        <v>36810</v>
      </c>
      <c r="F92" s="26" t="n">
        <v>45830</v>
      </c>
      <c r="G92" s="25" t="inlineStr">
        <is>
          <t>Ödendi</t>
        </is>
      </c>
    </row>
    <row r="93">
      <c r="A93" s="25" t="inlineStr">
        <is>
          <t>INV-1091</t>
        </is>
      </c>
      <c r="B93" s="25" t="inlineStr">
        <is>
          <t>Nova Yazılım</t>
        </is>
      </c>
      <c r="C93" s="26" t="n">
        <v>45579</v>
      </c>
      <c r="D93" s="26" t="n">
        <v>45600</v>
      </c>
      <c r="E93" s="27" t="n">
        <v>86110</v>
      </c>
      <c r="F93" s="26" t="n">
        <v>45616</v>
      </c>
      <c r="G93" s="25" t="inlineStr">
        <is>
          <t>Ödendi</t>
        </is>
      </c>
    </row>
    <row r="94">
      <c r="A94" s="25" t="inlineStr">
        <is>
          <t>INV-1092</t>
        </is>
      </c>
      <c r="B94" s="25" t="inlineStr">
        <is>
          <t>Mert Lojistik</t>
        </is>
      </c>
      <c r="C94" s="26" t="n">
        <v>45716</v>
      </c>
      <c r="D94" s="26" t="n">
        <v>45761</v>
      </c>
      <c r="E94" s="27" t="n">
        <v>11090</v>
      </c>
      <c r="G94" s="25" t="inlineStr">
        <is>
          <t>Gecikti</t>
        </is>
      </c>
    </row>
    <row r="95">
      <c r="A95" s="25" t="inlineStr">
        <is>
          <t>INV-1093</t>
        </is>
      </c>
      <c r="B95" s="25" t="inlineStr">
        <is>
          <t>Mert Lojistik</t>
        </is>
      </c>
      <c r="C95" s="26" t="n">
        <v>45499</v>
      </c>
      <c r="D95" s="26" t="n">
        <v>45544</v>
      </c>
      <c r="E95" s="27" t="n">
        <v>4100</v>
      </c>
      <c r="F95" s="26" t="n">
        <v>45530</v>
      </c>
      <c r="G95" s="25" t="inlineStr">
        <is>
          <t>Ödendi</t>
        </is>
      </c>
    </row>
    <row r="96">
      <c r="A96" s="25" t="inlineStr">
        <is>
          <t>INV-1094</t>
        </is>
      </c>
      <c r="B96" s="25" t="inlineStr">
        <is>
          <t>Park Otelcilik</t>
        </is>
      </c>
      <c r="C96" s="26" t="n">
        <v>45549</v>
      </c>
      <c r="D96" s="26" t="n">
        <v>45579</v>
      </c>
      <c r="E96" s="27" t="n">
        <v>36380</v>
      </c>
      <c r="F96" s="26" t="n">
        <v>45563</v>
      </c>
      <c r="G96" s="25" t="inlineStr">
        <is>
          <t>Ödendi</t>
        </is>
      </c>
    </row>
    <row r="97">
      <c r="A97" s="25" t="inlineStr">
        <is>
          <t>INV-1095</t>
        </is>
      </c>
      <c r="B97" s="25" t="inlineStr">
        <is>
          <t>Park Otelcilik</t>
        </is>
      </c>
      <c r="C97" s="26" t="n">
        <v>45510</v>
      </c>
      <c r="D97" s="26" t="n">
        <v>45555</v>
      </c>
      <c r="E97" s="27" t="n">
        <v>49930</v>
      </c>
      <c r="G97" s="25" t="inlineStr">
        <is>
          <t>Gecikti</t>
        </is>
      </c>
    </row>
    <row r="98">
      <c r="A98" s="25" t="inlineStr">
        <is>
          <t>INV-1096</t>
        </is>
      </c>
      <c r="B98" s="25" t="inlineStr">
        <is>
          <t>Mavi Tekstil</t>
        </is>
      </c>
      <c r="C98" s="26" t="n">
        <v>45822</v>
      </c>
      <c r="D98" s="26" t="n">
        <v>45836</v>
      </c>
      <c r="E98" s="27" t="n">
        <v>30350</v>
      </c>
      <c r="G98" s="25" t="inlineStr">
        <is>
          <t>Gecikti</t>
        </is>
      </c>
    </row>
    <row r="99">
      <c r="A99" s="25" t="inlineStr">
        <is>
          <t>INV-1097</t>
        </is>
      </c>
      <c r="B99" s="25" t="inlineStr">
        <is>
          <t>Nova Yazılım</t>
        </is>
      </c>
      <c r="C99" s="26" t="n">
        <v>45733</v>
      </c>
      <c r="D99" s="26" t="n">
        <v>45763</v>
      </c>
      <c r="E99" s="27" t="n">
        <v>74620</v>
      </c>
      <c r="F99" s="26" t="n">
        <v>45781</v>
      </c>
      <c r="G99" s="25" t="inlineStr">
        <is>
          <t>Ödendi</t>
        </is>
      </c>
    </row>
    <row r="100">
      <c r="A100" s="25" t="inlineStr">
        <is>
          <t>INV-1098</t>
        </is>
      </c>
      <c r="B100" s="25" t="inlineStr">
        <is>
          <t>Mavi Tekstil</t>
        </is>
      </c>
      <c r="C100" s="26" t="n">
        <v>45812</v>
      </c>
      <c r="D100" s="26" t="n">
        <v>45842</v>
      </c>
      <c r="E100" s="27" t="n">
        <v>51860</v>
      </c>
      <c r="F100" s="26" t="n">
        <v>45818</v>
      </c>
      <c r="G100" s="25" t="inlineStr">
        <is>
          <t>Ödendi</t>
        </is>
      </c>
    </row>
    <row r="101">
      <c r="A101" s="25" t="inlineStr">
        <is>
          <t>INV-1099</t>
        </is>
      </c>
      <c r="B101" s="25" t="inlineStr">
        <is>
          <t>Park Otelcilik</t>
        </is>
      </c>
      <c r="C101" s="26" t="n">
        <v>45730</v>
      </c>
      <c r="D101" s="26" t="n">
        <v>45790</v>
      </c>
      <c r="E101" s="27" t="n">
        <v>4670</v>
      </c>
      <c r="F101" s="26" t="n">
        <v>45809</v>
      </c>
      <c r="G101" s="25" t="inlineStr">
        <is>
          <t>Ödendi</t>
        </is>
      </c>
    </row>
    <row r="102">
      <c r="A102" s="25" t="inlineStr">
        <is>
          <t>INV-1100</t>
        </is>
      </c>
      <c r="B102" s="25" t="inlineStr">
        <is>
          <t>Park Otelcilik</t>
        </is>
      </c>
      <c r="C102" s="26" t="n">
        <v>45811</v>
      </c>
      <c r="D102" s="26" t="n">
        <v>45841</v>
      </c>
      <c r="E102" s="27" t="n">
        <v>33510</v>
      </c>
      <c r="F102" s="26" t="n">
        <v>45840</v>
      </c>
      <c r="G102" s="25" t="inlineStr">
        <is>
          <t>Ödendi</t>
        </is>
      </c>
    </row>
    <row r="103">
      <c r="A103" s="25" t="inlineStr">
        <is>
          <t>INV-1101</t>
        </is>
      </c>
      <c r="B103" s="25" t="inlineStr">
        <is>
          <t>Nova Yazılım</t>
        </is>
      </c>
      <c r="C103" s="26" t="n">
        <v>45682</v>
      </c>
      <c r="D103" s="26" t="n">
        <v>45742</v>
      </c>
      <c r="E103" s="27" t="n">
        <v>40340</v>
      </c>
      <c r="F103" s="26" t="n">
        <v>45720</v>
      </c>
      <c r="G103" s="25" t="inlineStr">
        <is>
          <t>Ödendi</t>
        </is>
      </c>
    </row>
    <row r="104">
      <c r="A104" s="25" t="inlineStr">
        <is>
          <t>INV-1102</t>
        </is>
      </c>
      <c r="B104" s="25" t="inlineStr">
        <is>
          <t>Yıldız Holding</t>
        </is>
      </c>
      <c r="C104" s="26" t="n">
        <v>45573</v>
      </c>
      <c r="D104" s="26" t="n">
        <v>45603</v>
      </c>
      <c r="E104" s="27" t="n">
        <v>73720</v>
      </c>
      <c r="F104" s="26" t="n">
        <v>45590</v>
      </c>
      <c r="G104" s="25" t="inlineStr">
        <is>
          <t>Ödendi</t>
        </is>
      </c>
    </row>
    <row r="105">
      <c r="A105" s="25" t="inlineStr">
        <is>
          <t>INV-1103</t>
        </is>
      </c>
      <c r="B105" s="25" t="inlineStr">
        <is>
          <t>Yıldız Holding</t>
        </is>
      </c>
      <c r="C105" s="26" t="n">
        <v>45843</v>
      </c>
      <c r="D105" s="26" t="n">
        <v>45864</v>
      </c>
      <c r="E105" s="27" t="n">
        <v>47190</v>
      </c>
      <c r="F105" s="26" t="n">
        <v>45881</v>
      </c>
      <c r="G105" s="25" t="inlineStr">
        <is>
          <t>Ödendi</t>
        </is>
      </c>
    </row>
    <row r="106">
      <c r="A106" s="25" t="inlineStr">
        <is>
          <t>INV-1104</t>
        </is>
      </c>
      <c r="B106" s="25" t="inlineStr">
        <is>
          <t>Ege Gıda</t>
        </is>
      </c>
      <c r="C106" s="26" t="n">
        <v>45584</v>
      </c>
      <c r="D106" s="26" t="n">
        <v>45629</v>
      </c>
      <c r="E106" s="27" t="n">
        <v>27860</v>
      </c>
      <c r="G106" s="25" t="inlineStr">
        <is>
          <t>Gecikti</t>
        </is>
      </c>
    </row>
    <row r="107">
      <c r="A107" s="25" t="inlineStr">
        <is>
          <t>INV-1105</t>
        </is>
      </c>
      <c r="B107" s="25" t="inlineStr">
        <is>
          <t>Globex Ltd.</t>
        </is>
      </c>
      <c r="C107" s="26" t="n">
        <v>45815</v>
      </c>
      <c r="D107" s="26" t="n">
        <v>45836</v>
      </c>
      <c r="E107" s="27" t="n">
        <v>82080</v>
      </c>
      <c r="F107" s="26" t="n">
        <v>45830</v>
      </c>
      <c r="G107" s="25" t="inlineStr">
        <is>
          <t>Ödendi</t>
        </is>
      </c>
    </row>
    <row r="108">
      <c r="A108" s="25" t="inlineStr">
        <is>
          <t>INV-1106</t>
        </is>
      </c>
      <c r="B108" s="25" t="inlineStr">
        <is>
          <t>Nova Yazılım</t>
        </is>
      </c>
      <c r="C108" s="26" t="n">
        <v>45751</v>
      </c>
      <c r="D108" s="26" t="n">
        <v>45811</v>
      </c>
      <c r="E108" s="27" t="n">
        <v>61470</v>
      </c>
      <c r="G108" s="25" t="inlineStr">
        <is>
          <t>Gecikti</t>
        </is>
      </c>
    </row>
    <row r="109">
      <c r="A109" s="25" t="inlineStr">
        <is>
          <t>INV-1107</t>
        </is>
      </c>
      <c r="B109" s="25" t="inlineStr">
        <is>
          <t>Park Otelcilik</t>
        </is>
      </c>
      <c r="C109" s="26" t="n">
        <v>45833</v>
      </c>
      <c r="D109" s="26" t="n">
        <v>45893</v>
      </c>
      <c r="E109" s="27" t="n">
        <v>67300</v>
      </c>
      <c r="F109" s="26" t="n">
        <v>45845</v>
      </c>
      <c r="G109" s="25" t="inlineStr">
        <is>
          <t>Ödendi</t>
        </is>
      </c>
    </row>
    <row r="110">
      <c r="A110" s="25" t="inlineStr">
        <is>
          <t>INV-1108</t>
        </is>
      </c>
      <c r="B110" s="25" t="inlineStr">
        <is>
          <t>Acme A.Ş.</t>
        </is>
      </c>
      <c r="C110" s="26" t="n">
        <v>45837</v>
      </c>
      <c r="D110" s="26" t="n">
        <v>45897</v>
      </c>
      <c r="E110" s="27" t="n">
        <v>17330</v>
      </c>
      <c r="G110" s="25" t="inlineStr">
        <is>
          <t>Bekliyor</t>
        </is>
      </c>
    </row>
    <row r="111">
      <c r="A111" s="25" t="inlineStr">
        <is>
          <t>INV-1109</t>
        </is>
      </c>
      <c r="B111" s="25" t="inlineStr">
        <is>
          <t>Yıldız Holding</t>
        </is>
      </c>
      <c r="C111" s="26" t="n">
        <v>45574</v>
      </c>
      <c r="D111" s="26" t="n">
        <v>45595</v>
      </c>
      <c r="E111" s="27" t="n">
        <v>13660</v>
      </c>
      <c r="F111" s="26" t="n">
        <v>45603</v>
      </c>
      <c r="G111" s="25" t="inlineStr">
        <is>
          <t>Ödendi</t>
        </is>
      </c>
    </row>
    <row r="112">
      <c r="A112" s="25" t="inlineStr">
        <is>
          <t>INV-1110</t>
        </is>
      </c>
      <c r="B112" s="25" t="inlineStr">
        <is>
          <t>Mert Lojistik</t>
        </is>
      </c>
      <c r="C112" s="26" t="n">
        <v>45637</v>
      </c>
      <c r="D112" s="26" t="n">
        <v>45658</v>
      </c>
      <c r="E112" s="27" t="n">
        <v>37050</v>
      </c>
      <c r="G112" s="25" t="inlineStr">
        <is>
          <t>Gecikti</t>
        </is>
      </c>
    </row>
    <row r="113">
      <c r="A113" s="25" t="inlineStr">
        <is>
          <t>INV-1111</t>
        </is>
      </c>
      <c r="B113" s="25" t="inlineStr">
        <is>
          <t>Yıldız Holding</t>
        </is>
      </c>
      <c r="C113" s="26" t="n">
        <v>45597</v>
      </c>
      <c r="D113" s="26" t="n">
        <v>45611</v>
      </c>
      <c r="E113" s="27" t="n">
        <v>73050</v>
      </c>
      <c r="F113" s="26" t="n">
        <v>45615</v>
      </c>
      <c r="G113" s="25" t="inlineStr">
        <is>
          <t>Ödendi</t>
        </is>
      </c>
    </row>
    <row r="114">
      <c r="A114" s="25" t="inlineStr">
        <is>
          <t>INV-1112</t>
        </is>
      </c>
      <c r="B114" s="25" t="inlineStr">
        <is>
          <t>Yıldız Holding</t>
        </is>
      </c>
      <c r="C114" s="26" t="n">
        <v>45579</v>
      </c>
      <c r="D114" s="26" t="n">
        <v>45639</v>
      </c>
      <c r="E114" s="27" t="n">
        <v>44510</v>
      </c>
      <c r="G114" s="25" t="inlineStr">
        <is>
          <t>Gecikti</t>
        </is>
      </c>
    </row>
    <row r="115">
      <c r="A115" s="25" t="inlineStr">
        <is>
          <t>INV-1113</t>
        </is>
      </c>
      <c r="B115" s="25" t="inlineStr">
        <is>
          <t>Globex Ltd.</t>
        </is>
      </c>
      <c r="C115" s="26" t="n">
        <v>45507</v>
      </c>
      <c r="D115" s="26" t="n">
        <v>45567</v>
      </c>
      <c r="E115" s="27" t="n">
        <v>25280</v>
      </c>
      <c r="F115" s="26" t="n">
        <v>45570</v>
      </c>
      <c r="G115" s="25" t="inlineStr">
        <is>
          <t>Ödendi</t>
        </is>
      </c>
    </row>
    <row r="116">
      <c r="A116" s="25" t="inlineStr">
        <is>
          <t>INV-1114</t>
        </is>
      </c>
      <c r="B116" s="25" t="inlineStr">
        <is>
          <t>Mavi Tekstil</t>
        </is>
      </c>
      <c r="C116" s="26" t="n">
        <v>45760</v>
      </c>
      <c r="D116" s="26" t="n">
        <v>45774</v>
      </c>
      <c r="E116" s="27" t="n">
        <v>64120</v>
      </c>
      <c r="F116" s="26" t="n">
        <v>45771</v>
      </c>
      <c r="G116" s="25" t="inlineStr">
        <is>
          <t>Ödendi</t>
        </is>
      </c>
    </row>
    <row r="117">
      <c r="A117" s="25" t="inlineStr">
        <is>
          <t>INV-1115</t>
        </is>
      </c>
      <c r="B117" s="25" t="inlineStr">
        <is>
          <t>Acme A.Ş.</t>
        </is>
      </c>
      <c r="C117" s="26" t="n">
        <v>45825</v>
      </c>
      <c r="D117" s="26" t="n">
        <v>45870</v>
      </c>
      <c r="E117" s="27" t="n">
        <v>87210</v>
      </c>
      <c r="G117" s="25" t="inlineStr">
        <is>
          <t>Bekliyor</t>
        </is>
      </c>
    </row>
    <row r="118">
      <c r="A118" s="25" t="inlineStr">
        <is>
          <t>INV-1116</t>
        </is>
      </c>
      <c r="B118" s="25" t="inlineStr">
        <is>
          <t>Globex Ltd.</t>
        </is>
      </c>
      <c r="C118" s="26" t="n">
        <v>45787</v>
      </c>
      <c r="D118" s="26" t="n">
        <v>45817</v>
      </c>
      <c r="E118" s="27" t="n">
        <v>20550</v>
      </c>
      <c r="F118" s="26" t="n">
        <v>45797</v>
      </c>
      <c r="G118" s="25" t="inlineStr">
        <is>
          <t>Ödendi</t>
        </is>
      </c>
    </row>
    <row r="119">
      <c r="A119" s="25" t="inlineStr">
        <is>
          <t>INV-1117</t>
        </is>
      </c>
      <c r="B119" s="25" t="inlineStr">
        <is>
          <t>Mavi Tekstil</t>
        </is>
      </c>
      <c r="C119" s="26" t="n">
        <v>45829</v>
      </c>
      <c r="D119" s="26" t="n">
        <v>45889</v>
      </c>
      <c r="E119" s="27" t="n">
        <v>21420</v>
      </c>
      <c r="G119" s="25" t="inlineStr">
        <is>
          <t>Bekliyor</t>
        </is>
      </c>
    </row>
    <row r="120">
      <c r="A120" s="25" t="inlineStr">
        <is>
          <t>INV-1118</t>
        </is>
      </c>
      <c r="B120" s="25" t="inlineStr">
        <is>
          <t>Mert Lojistik</t>
        </is>
      </c>
      <c r="C120" s="26" t="n">
        <v>45600</v>
      </c>
      <c r="D120" s="26" t="n">
        <v>45645</v>
      </c>
      <c r="E120" s="27" t="n">
        <v>43330</v>
      </c>
      <c r="G120" s="25" t="inlineStr">
        <is>
          <t>Gecikti</t>
        </is>
      </c>
    </row>
    <row r="121">
      <c r="A121" s="25" t="inlineStr">
        <is>
          <t>INV-1119</t>
        </is>
      </c>
      <c r="B121" s="25" t="inlineStr">
        <is>
          <t>Yıldız Holding</t>
        </is>
      </c>
      <c r="C121" s="26" t="n">
        <v>45820</v>
      </c>
      <c r="D121" s="26" t="n">
        <v>45841</v>
      </c>
      <c r="E121" s="27" t="n">
        <v>31260</v>
      </c>
      <c r="F121" s="26" t="n">
        <v>45853</v>
      </c>
      <c r="G121" s="25" t="inlineStr">
        <is>
          <t>Ödendi</t>
        </is>
      </c>
    </row>
  </sheetData>
  <autoFilter ref="A1:G12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4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3" customWidth="1" min="2" max="2"/>
    <col width="13" customWidth="1" min="3" max="3"/>
    <col width="15" customWidth="1" min="4" max="4"/>
    <col width="14" customWidth="1" min="5" max="5"/>
    <col width="2" customWidth="1" min="6" max="6"/>
    <col width="14" customWidth="1" min="7" max="7"/>
    <col width="8" customWidth="1" min="8" max="8"/>
    <col width="13" customWidth="1" min="9" max="9"/>
    <col width="2" customWidth="1" min="10" max="10"/>
    <col width="22" customWidth="1" min="11" max="11"/>
    <col width="13" customWidth="1" min="12" max="12"/>
    <col width="7" customWidth="1" min="13" max="13"/>
    <col width="2" customWidth="1" min="14" max="14"/>
    <col width="15" customWidth="1" min="15" max="15"/>
    <col width="14" customWidth="1" min="16" max="16"/>
    <col width="8" customWidth="1" min="17" max="17"/>
  </cols>
  <sheetData>
    <row r="1">
      <c r="A1" s="22" t="inlineStr">
        <is>
          <t>AY</t>
        </is>
      </c>
      <c r="B1" s="22" t="inlineStr">
        <is>
          <t>AY BAŞI</t>
        </is>
      </c>
      <c r="C1" s="22" t="inlineStr">
        <is>
          <t>FATURA SAYISI</t>
        </is>
      </c>
      <c r="D1" s="22" t="inlineStr">
        <is>
          <t>TOPLAM TUTAR</t>
        </is>
      </c>
      <c r="E1" s="22" t="inlineStr">
        <is>
          <t>TAHSIL EDILEN</t>
        </is>
      </c>
      <c r="G1" s="28" t="inlineStr">
        <is>
          <t>DURUM</t>
        </is>
      </c>
      <c r="H1" s="28" t="inlineStr">
        <is>
          <t>ADET</t>
        </is>
      </c>
      <c r="I1" s="28" t="inlineStr">
        <is>
          <t>TUTAR</t>
        </is>
      </c>
      <c r="K1" s="28" t="inlineStr">
        <is>
          <t>MÜŞTERI</t>
        </is>
      </c>
      <c r="L1" s="28" t="inlineStr">
        <is>
          <t>ALACAK</t>
        </is>
      </c>
      <c r="M1" s="28" t="inlineStr">
        <is>
          <t>ADET</t>
        </is>
      </c>
      <c r="O1" s="28" t="inlineStr">
        <is>
          <t>YAŞ ARALIĞI</t>
        </is>
      </c>
      <c r="P1" s="28" t="inlineStr">
        <is>
          <t>TUTAR</t>
        </is>
      </c>
      <c r="Q1" s="28" t="inlineStr">
        <is>
          <t>ADET</t>
        </is>
      </c>
    </row>
    <row r="2">
      <c r="A2" s="29" t="inlineStr">
        <is>
          <t>Oca</t>
        </is>
      </c>
      <c r="B2" s="30" t="n">
        <v>45658</v>
      </c>
      <c r="C2" s="31">
        <f>COUNTIFS('Veri'!$C$2:$C$5000,"&gt;="&amp;$B2,'Veri'!$C$2:$C$5000,"&lt;="&amp;EOMONTH($B2,0))</f>
        <v/>
      </c>
      <c r="D2" s="32">
        <f>SUMIFS('Veri'!$E$2:$E$5000,'Veri'!$C$2:$C$5000,"&gt;="&amp;$B2,'Veri'!$C$2:$C$5000,"&lt;="&amp;EOMONTH($B2,0))</f>
        <v/>
      </c>
      <c r="E2" s="32">
        <f>SUMIFS('Veri'!$E$2:$E$5000,'Veri'!$C$2:$C$5000,"&gt;="&amp;$B2,'Veri'!$C$2:$C$5000,"&lt;="&amp;EOMONTH($B2,0),'Veri'!$G$2:$G$5000,"Ödendi")</f>
        <v/>
      </c>
      <c r="G2" s="33" t="inlineStr">
        <is>
          <t>Ödendi</t>
        </is>
      </c>
      <c r="H2" s="31">
        <f>COUNTIFS('Veri'!$G$2:$G$5000,$G2)</f>
        <v/>
      </c>
      <c r="I2" s="32">
        <f>SUMIFS('Veri'!$E$2:$E$5000,'Veri'!$G$2:$G$5000,$G2)</f>
        <v/>
      </c>
      <c r="K2" s="33" t="inlineStr">
        <is>
          <t>Acme A.Ş.</t>
        </is>
      </c>
      <c r="L2" s="32">
        <f>SUMIFS('Veri'!$E$2:$E$5000,'Veri'!$B$2:$B$5000,$K2,'Veri'!$G$2:$G$5000,"&lt;&gt;Ödendi")</f>
        <v/>
      </c>
      <c r="M2" s="31">
        <f>COUNTIFS('Veri'!$B$2:$B$5000,$K2,'Veri'!$G$2:$G$5000,"&lt;&gt;Ödendi")</f>
        <v/>
      </c>
      <c r="O2" s="33" t="inlineStr">
        <is>
          <t>0-30 gün</t>
        </is>
      </c>
      <c r="P2" s="32">
        <f>SUMPRODUCT(('Veri'!$G$2:$G$5000&lt;&gt;"Ödendi")*('Veri'!$J$1-'Veri'!$D$2:$D$5000&gt;=0)*('Veri'!$J$1-'Veri'!$D$2:$D$5000&lt;30)*'Veri'!$E$2:$E$5000)</f>
        <v/>
      </c>
      <c r="Q2" s="31">
        <f>SUMPRODUCT(('Veri'!$G$2:$G$5000&lt;&gt;"Ödendi")*('Veri'!$J$1-'Veri'!$D$2:$D$5000&gt;=0)*('Veri'!$J$1-'Veri'!$D$2:$D$5000&lt;30)*1)</f>
        <v/>
      </c>
    </row>
    <row r="3">
      <c r="A3" s="29" t="inlineStr">
        <is>
          <t>Şub</t>
        </is>
      </c>
      <c r="B3" s="30" t="n">
        <v>45689</v>
      </c>
      <c r="C3" s="31">
        <f>COUNTIFS('Veri'!$C$2:$C$5000,"&gt;="&amp;$B3,'Veri'!$C$2:$C$5000,"&lt;="&amp;EOMONTH($B3,0))</f>
        <v/>
      </c>
      <c r="D3" s="32">
        <f>SUMIFS('Veri'!$E$2:$E$5000,'Veri'!$C$2:$C$5000,"&gt;="&amp;$B3,'Veri'!$C$2:$C$5000,"&lt;="&amp;EOMONTH($B3,0))</f>
        <v/>
      </c>
      <c r="E3" s="32">
        <f>SUMIFS('Veri'!$E$2:$E$5000,'Veri'!$C$2:$C$5000,"&gt;="&amp;$B3,'Veri'!$C$2:$C$5000,"&lt;="&amp;EOMONTH($B3,0),'Veri'!$G$2:$G$5000,"Ödendi")</f>
        <v/>
      </c>
      <c r="G3" s="33" t="inlineStr">
        <is>
          <t>Bekliyor</t>
        </is>
      </c>
      <c r="H3" s="31">
        <f>COUNTIFS('Veri'!$G$2:$G$5000,$G3)</f>
        <v/>
      </c>
      <c r="I3" s="32">
        <f>SUMIFS('Veri'!$E$2:$E$5000,'Veri'!$G$2:$G$5000,$G3)</f>
        <v/>
      </c>
      <c r="K3" s="33" t="inlineStr">
        <is>
          <t>Globex Ltd.</t>
        </is>
      </c>
      <c r="L3" s="32">
        <f>SUMIFS('Veri'!$E$2:$E$5000,'Veri'!$B$2:$B$5000,$K3,'Veri'!$G$2:$G$5000,"&lt;&gt;Ödendi")</f>
        <v/>
      </c>
      <c r="M3" s="31">
        <f>COUNTIFS('Veri'!$B$2:$B$5000,$K3,'Veri'!$G$2:$G$5000,"&lt;&gt;Ödendi")</f>
        <v/>
      </c>
      <c r="O3" s="33" t="inlineStr">
        <is>
          <t>30-60 gün</t>
        </is>
      </c>
      <c r="P3" s="32">
        <f>SUMPRODUCT(('Veri'!$G$2:$G$5000&lt;&gt;"Ödendi")*('Veri'!$J$1-'Veri'!$D$2:$D$5000&gt;=30)*('Veri'!$J$1-'Veri'!$D$2:$D$5000&lt;60)*'Veri'!$E$2:$E$5000)</f>
        <v/>
      </c>
      <c r="Q3" s="31">
        <f>SUMPRODUCT(('Veri'!$G$2:$G$5000&lt;&gt;"Ödendi")*('Veri'!$J$1-'Veri'!$D$2:$D$5000&gt;=30)*('Veri'!$J$1-'Veri'!$D$2:$D$5000&lt;60)*1)</f>
        <v/>
      </c>
    </row>
    <row r="4">
      <c r="A4" s="29" t="inlineStr">
        <is>
          <t>Mar</t>
        </is>
      </c>
      <c r="B4" s="30" t="n">
        <v>45717</v>
      </c>
      <c r="C4" s="31">
        <f>COUNTIFS('Veri'!$C$2:$C$5000,"&gt;="&amp;$B4,'Veri'!$C$2:$C$5000,"&lt;="&amp;EOMONTH($B4,0))</f>
        <v/>
      </c>
      <c r="D4" s="32">
        <f>SUMIFS('Veri'!$E$2:$E$5000,'Veri'!$C$2:$C$5000,"&gt;="&amp;$B4,'Veri'!$C$2:$C$5000,"&lt;="&amp;EOMONTH($B4,0))</f>
        <v/>
      </c>
      <c r="E4" s="32">
        <f>SUMIFS('Veri'!$E$2:$E$5000,'Veri'!$C$2:$C$5000,"&gt;="&amp;$B4,'Veri'!$C$2:$C$5000,"&lt;="&amp;EOMONTH($B4,0),'Veri'!$G$2:$G$5000,"Ödendi")</f>
        <v/>
      </c>
      <c r="G4" s="33" t="inlineStr">
        <is>
          <t>Gecikti</t>
        </is>
      </c>
      <c r="H4" s="31">
        <f>COUNTIFS('Veri'!$G$2:$G$5000,$G4)</f>
        <v/>
      </c>
      <c r="I4" s="32">
        <f>SUMIFS('Veri'!$E$2:$E$5000,'Veri'!$G$2:$G$5000,$G4)</f>
        <v/>
      </c>
      <c r="K4" s="33" t="inlineStr">
        <is>
          <t>Yıldız Holding</t>
        </is>
      </c>
      <c r="L4" s="32">
        <f>SUMIFS('Veri'!$E$2:$E$5000,'Veri'!$B$2:$B$5000,$K4,'Veri'!$G$2:$G$5000,"&lt;&gt;Ödendi")</f>
        <v/>
      </c>
      <c r="M4" s="31">
        <f>COUNTIFS('Veri'!$B$2:$B$5000,$K4,'Veri'!$G$2:$G$5000,"&lt;&gt;Ödendi")</f>
        <v/>
      </c>
      <c r="O4" s="33" t="inlineStr">
        <is>
          <t>60-90 gün</t>
        </is>
      </c>
      <c r="P4" s="32">
        <f>SUMPRODUCT(('Veri'!$G$2:$G$5000&lt;&gt;"Ödendi")*('Veri'!$J$1-'Veri'!$D$2:$D$5000&gt;=60)*('Veri'!$J$1-'Veri'!$D$2:$D$5000&lt;90)*'Veri'!$E$2:$E$5000)</f>
        <v/>
      </c>
      <c r="Q4" s="31">
        <f>SUMPRODUCT(('Veri'!$G$2:$G$5000&lt;&gt;"Ödendi")*('Veri'!$J$1-'Veri'!$D$2:$D$5000&gt;=60)*('Veri'!$J$1-'Veri'!$D$2:$D$5000&lt;90)*1)</f>
        <v/>
      </c>
    </row>
    <row r="5">
      <c r="A5" s="29" t="inlineStr">
        <is>
          <t>Nis</t>
        </is>
      </c>
      <c r="B5" s="30" t="n">
        <v>45748</v>
      </c>
      <c r="C5" s="31">
        <f>COUNTIFS('Veri'!$C$2:$C$5000,"&gt;="&amp;$B5,'Veri'!$C$2:$C$5000,"&lt;="&amp;EOMONTH($B5,0))</f>
        <v/>
      </c>
      <c r="D5" s="32">
        <f>SUMIFS('Veri'!$E$2:$E$5000,'Veri'!$C$2:$C$5000,"&gt;="&amp;$B5,'Veri'!$C$2:$C$5000,"&lt;="&amp;EOMONTH($B5,0))</f>
        <v/>
      </c>
      <c r="E5" s="32">
        <f>SUMIFS('Veri'!$E$2:$E$5000,'Veri'!$C$2:$C$5000,"&gt;="&amp;$B5,'Veri'!$C$2:$C$5000,"&lt;="&amp;EOMONTH($B5,0),'Veri'!$G$2:$G$5000,"Ödendi")</f>
        <v/>
      </c>
      <c r="K5" s="33" t="inlineStr">
        <is>
          <t>Mavi Tekstil</t>
        </is>
      </c>
      <c r="L5" s="32">
        <f>SUMIFS('Veri'!$E$2:$E$5000,'Veri'!$B$2:$B$5000,$K5,'Veri'!$G$2:$G$5000,"&lt;&gt;Ödendi")</f>
        <v/>
      </c>
      <c r="M5" s="31">
        <f>COUNTIFS('Veri'!$B$2:$B$5000,$K5,'Veri'!$G$2:$G$5000,"&lt;&gt;Ödendi")</f>
        <v/>
      </c>
      <c r="O5" s="33" t="inlineStr">
        <is>
          <t>&gt; 90 gün</t>
        </is>
      </c>
      <c r="P5" s="32">
        <f>SUMPRODUCT(('Veri'!$G$2:$G$5000&lt;&gt;"Ödendi")*('Veri'!$J$1-'Veri'!$D$2:$D$5000&gt;=90)*('Veri'!$J$1-'Veri'!$D$2:$D$5000&lt;9999)*'Veri'!$E$2:$E$5000)</f>
        <v/>
      </c>
      <c r="Q5" s="31">
        <f>SUMPRODUCT(('Veri'!$G$2:$G$5000&lt;&gt;"Ödendi")*('Veri'!$J$1-'Veri'!$D$2:$D$5000&gt;=90)*('Veri'!$J$1-'Veri'!$D$2:$D$5000&lt;9999)*1)</f>
        <v/>
      </c>
    </row>
    <row r="6">
      <c r="A6" s="29" t="inlineStr">
        <is>
          <t>May</t>
        </is>
      </c>
      <c r="B6" s="30" t="n">
        <v>45778</v>
      </c>
      <c r="C6" s="31">
        <f>COUNTIFS('Veri'!$C$2:$C$5000,"&gt;="&amp;$B6,'Veri'!$C$2:$C$5000,"&lt;="&amp;EOMONTH($B6,0))</f>
        <v/>
      </c>
      <c r="D6" s="32">
        <f>SUMIFS('Veri'!$E$2:$E$5000,'Veri'!$C$2:$C$5000,"&gt;="&amp;$B6,'Veri'!$C$2:$C$5000,"&lt;="&amp;EOMONTH($B6,0))</f>
        <v/>
      </c>
      <c r="E6" s="32">
        <f>SUMIFS('Veri'!$E$2:$E$5000,'Veri'!$C$2:$C$5000,"&gt;="&amp;$B6,'Veri'!$C$2:$C$5000,"&lt;="&amp;EOMONTH($B6,0),'Veri'!$G$2:$G$5000,"Ödendi")</f>
        <v/>
      </c>
      <c r="K6" s="33" t="inlineStr">
        <is>
          <t>Nova Yazılım</t>
        </is>
      </c>
      <c r="L6" s="32">
        <f>SUMIFS('Veri'!$E$2:$E$5000,'Veri'!$B$2:$B$5000,$K6,'Veri'!$G$2:$G$5000,"&lt;&gt;Ödendi")</f>
        <v/>
      </c>
      <c r="M6" s="31">
        <f>COUNTIFS('Veri'!$B$2:$B$5000,$K6,'Veri'!$G$2:$G$5000,"&lt;&gt;Ödendi")</f>
        <v/>
      </c>
    </row>
    <row r="7">
      <c r="A7" s="29" t="inlineStr">
        <is>
          <t>Haz</t>
        </is>
      </c>
      <c r="B7" s="30" t="n">
        <v>45809</v>
      </c>
      <c r="C7" s="31">
        <f>COUNTIFS('Veri'!$C$2:$C$5000,"&gt;="&amp;$B7,'Veri'!$C$2:$C$5000,"&lt;="&amp;EOMONTH($B7,0))</f>
        <v/>
      </c>
      <c r="D7" s="32">
        <f>SUMIFS('Veri'!$E$2:$E$5000,'Veri'!$C$2:$C$5000,"&gt;="&amp;$B7,'Veri'!$C$2:$C$5000,"&lt;="&amp;EOMONTH($B7,0))</f>
        <v/>
      </c>
      <c r="E7" s="32">
        <f>SUMIFS('Veri'!$E$2:$E$5000,'Veri'!$C$2:$C$5000,"&gt;="&amp;$B7,'Veri'!$C$2:$C$5000,"&lt;="&amp;EOMONTH($B7,0),'Veri'!$G$2:$G$5000,"Ödendi")</f>
        <v/>
      </c>
      <c r="K7" s="33" t="inlineStr">
        <is>
          <t>Mert Lojistik</t>
        </is>
      </c>
      <c r="L7" s="32">
        <f>SUMIFS('Veri'!$E$2:$E$5000,'Veri'!$B$2:$B$5000,$K7,'Veri'!$G$2:$G$5000,"&lt;&gt;Ödendi")</f>
        <v/>
      </c>
      <c r="M7" s="31">
        <f>COUNTIFS('Veri'!$B$2:$B$5000,$K7,'Veri'!$G$2:$G$5000,"&lt;&gt;Ödendi")</f>
        <v/>
      </c>
    </row>
    <row r="8">
      <c r="A8" s="29" t="inlineStr">
        <is>
          <t>Tem</t>
        </is>
      </c>
      <c r="B8" s="30" t="n">
        <v>45839</v>
      </c>
      <c r="C8" s="31">
        <f>COUNTIFS('Veri'!$C$2:$C$5000,"&gt;="&amp;$B8,'Veri'!$C$2:$C$5000,"&lt;="&amp;EOMONTH($B8,0))</f>
        <v/>
      </c>
      <c r="D8" s="32">
        <f>SUMIFS('Veri'!$E$2:$E$5000,'Veri'!$C$2:$C$5000,"&gt;="&amp;$B8,'Veri'!$C$2:$C$5000,"&lt;="&amp;EOMONTH($B8,0))</f>
        <v/>
      </c>
      <c r="E8" s="32">
        <f>SUMIFS('Veri'!$E$2:$E$5000,'Veri'!$C$2:$C$5000,"&gt;="&amp;$B8,'Veri'!$C$2:$C$5000,"&lt;="&amp;EOMONTH($B8,0),'Veri'!$G$2:$G$5000,"Ödendi")</f>
        <v/>
      </c>
      <c r="K8" s="33" t="inlineStr">
        <is>
          <t>Park Otelcilik</t>
        </is>
      </c>
      <c r="L8" s="32">
        <f>SUMIFS('Veri'!$E$2:$E$5000,'Veri'!$B$2:$B$5000,$K8,'Veri'!$G$2:$G$5000,"&lt;&gt;Ödendi")</f>
        <v/>
      </c>
      <c r="M8" s="31">
        <f>COUNTIFS('Veri'!$B$2:$B$5000,$K8,'Veri'!$G$2:$G$5000,"&lt;&gt;Ödendi")</f>
        <v/>
      </c>
    </row>
    <row r="9">
      <c r="A9" s="29" t="inlineStr">
        <is>
          <t>Ağu</t>
        </is>
      </c>
      <c r="B9" s="30" t="n">
        <v>45870</v>
      </c>
      <c r="C9" s="31">
        <f>COUNTIFS('Veri'!$C$2:$C$5000,"&gt;="&amp;$B9,'Veri'!$C$2:$C$5000,"&lt;="&amp;EOMONTH($B9,0))</f>
        <v/>
      </c>
      <c r="D9" s="32">
        <f>SUMIFS('Veri'!$E$2:$E$5000,'Veri'!$C$2:$C$5000,"&gt;="&amp;$B9,'Veri'!$C$2:$C$5000,"&lt;="&amp;EOMONTH($B9,0))</f>
        <v/>
      </c>
      <c r="E9" s="32">
        <f>SUMIFS('Veri'!$E$2:$E$5000,'Veri'!$C$2:$C$5000,"&gt;="&amp;$B9,'Veri'!$C$2:$C$5000,"&lt;="&amp;EOMONTH($B9,0),'Veri'!$G$2:$G$5000,"Ödendi")</f>
        <v/>
      </c>
      <c r="K9" s="33" t="inlineStr">
        <is>
          <t>Ege Gıda</t>
        </is>
      </c>
      <c r="L9" s="32">
        <f>SUMIFS('Veri'!$E$2:$E$5000,'Veri'!$B$2:$B$5000,$K9,'Veri'!$G$2:$G$5000,"&lt;&gt;Ödendi")</f>
        <v/>
      </c>
      <c r="M9" s="31">
        <f>COUNTIFS('Veri'!$B$2:$B$5000,$K9,'Veri'!$G$2:$G$5000,"&lt;&gt;Ödendi")</f>
        <v/>
      </c>
    </row>
    <row r="10">
      <c r="A10" s="29" t="inlineStr">
        <is>
          <t>Eyl</t>
        </is>
      </c>
      <c r="B10" s="30" t="n">
        <v>45901</v>
      </c>
      <c r="C10" s="31">
        <f>COUNTIFS('Veri'!$C$2:$C$5000,"&gt;="&amp;$B10,'Veri'!$C$2:$C$5000,"&lt;="&amp;EOMONTH($B10,0))</f>
        <v/>
      </c>
      <c r="D10" s="32">
        <f>SUMIFS('Veri'!$E$2:$E$5000,'Veri'!$C$2:$C$5000,"&gt;="&amp;$B10,'Veri'!$C$2:$C$5000,"&lt;="&amp;EOMONTH($B10,0))</f>
        <v/>
      </c>
      <c r="E10" s="32">
        <f>SUMIFS('Veri'!$E$2:$E$5000,'Veri'!$C$2:$C$5000,"&gt;="&amp;$B10,'Veri'!$C$2:$C$5000,"&lt;="&amp;EOMONTH($B10,0),'Veri'!$G$2:$G$5000,"Ödendi")</f>
        <v/>
      </c>
    </row>
    <row r="11">
      <c r="A11" s="29" t="inlineStr">
        <is>
          <t>Eki</t>
        </is>
      </c>
      <c r="B11" s="30" t="n">
        <v>45931</v>
      </c>
      <c r="C11" s="31">
        <f>COUNTIFS('Veri'!$C$2:$C$5000,"&gt;="&amp;$B11,'Veri'!$C$2:$C$5000,"&lt;="&amp;EOMONTH($B11,0))</f>
        <v/>
      </c>
      <c r="D11" s="32">
        <f>SUMIFS('Veri'!$E$2:$E$5000,'Veri'!$C$2:$C$5000,"&gt;="&amp;$B11,'Veri'!$C$2:$C$5000,"&lt;="&amp;EOMONTH($B11,0))</f>
        <v/>
      </c>
      <c r="E11" s="32">
        <f>SUMIFS('Veri'!$E$2:$E$5000,'Veri'!$C$2:$C$5000,"&gt;="&amp;$B11,'Veri'!$C$2:$C$5000,"&lt;="&amp;EOMONTH($B11,0),'Veri'!$G$2:$G$5000,"Ödendi")</f>
        <v/>
      </c>
    </row>
    <row r="12">
      <c r="A12" s="29" t="inlineStr">
        <is>
          <t>Kas</t>
        </is>
      </c>
      <c r="B12" s="30" t="n">
        <v>45962</v>
      </c>
      <c r="C12" s="31">
        <f>COUNTIFS('Veri'!$C$2:$C$5000,"&gt;="&amp;$B12,'Veri'!$C$2:$C$5000,"&lt;="&amp;EOMONTH($B12,0))</f>
        <v/>
      </c>
      <c r="D12" s="32">
        <f>SUMIFS('Veri'!$E$2:$E$5000,'Veri'!$C$2:$C$5000,"&gt;="&amp;$B12,'Veri'!$C$2:$C$5000,"&lt;="&amp;EOMONTH($B12,0))</f>
        <v/>
      </c>
      <c r="E12" s="32">
        <f>SUMIFS('Veri'!$E$2:$E$5000,'Veri'!$C$2:$C$5000,"&gt;="&amp;$B12,'Veri'!$C$2:$C$5000,"&lt;="&amp;EOMONTH($B12,0),'Veri'!$G$2:$G$5000,"Ödendi")</f>
        <v/>
      </c>
    </row>
    <row r="13">
      <c r="A13" s="29" t="inlineStr">
        <is>
          <t>Ara</t>
        </is>
      </c>
      <c r="B13" s="30" t="n">
        <v>45992</v>
      </c>
      <c r="C13" s="31">
        <f>COUNTIFS('Veri'!$C$2:$C$5000,"&gt;="&amp;$B13,'Veri'!$C$2:$C$5000,"&lt;="&amp;EOMONTH($B13,0))</f>
        <v/>
      </c>
      <c r="D13" s="32">
        <f>SUMIFS('Veri'!$E$2:$E$5000,'Veri'!$C$2:$C$5000,"&gt;="&amp;$B13,'Veri'!$C$2:$C$5000,"&lt;="&amp;EOMONTH($B13,0))</f>
        <v/>
      </c>
      <c r="E13" s="32">
        <f>SUMIFS('Veri'!$E$2:$E$5000,'Veri'!$C$2:$C$5000,"&gt;="&amp;$B13,'Veri'!$C$2:$C$5000,"&lt;="&amp;EOMONTH($B13,0),'Veri'!$G$2:$G$5000,"Ödendi")</f>
        <v/>
      </c>
    </row>
    <row r="16">
      <c r="A16" s="34" t="inlineStr">
        <is>
          <t>KPI HESAPLAMALARI</t>
        </is>
      </c>
      <c r="B16" s="35" t="n"/>
    </row>
    <row r="17">
      <c r="A17" s="33" t="inlineStr">
        <is>
          <t>Toplam Fatura (₺)</t>
        </is>
      </c>
      <c r="B17" s="36">
        <f>SUM('Veri'!$E$2:$E$5000)</f>
        <v/>
      </c>
    </row>
    <row r="18">
      <c r="A18" s="33" t="inlineStr">
        <is>
          <t>Tahsil Edilen (₺)</t>
        </is>
      </c>
      <c r="B18" s="36">
        <f>SUMIFS('Veri'!$E$2:$E$5000,'Veri'!$G$2:$G$5000,"Ödendi")</f>
        <v/>
      </c>
    </row>
    <row r="19">
      <c r="A19" s="33" t="inlineStr">
        <is>
          <t>Bekleyen (₺)</t>
        </is>
      </c>
      <c r="B19" s="36">
        <f>SUMIFS('Veri'!$E$2:$E$5000,'Veri'!$G$2:$G$5000,"Bekliyor")</f>
        <v/>
      </c>
    </row>
    <row r="20">
      <c r="A20" s="33" t="inlineStr">
        <is>
          <t>Gecikmiş (₺)</t>
        </is>
      </c>
      <c r="B20" s="36">
        <f>SUMIFS('Veri'!$E$2:$E$5000,'Veri'!$G$2:$G$5000,"Gecikti")</f>
        <v/>
      </c>
    </row>
    <row r="21">
      <c r="A21" s="33" t="inlineStr">
        <is>
          <t>Adet (Toplam)</t>
        </is>
      </c>
      <c r="B21" s="37">
        <f>COUNTA('Veri'!$A$2:$A$5000)</f>
        <v/>
      </c>
    </row>
    <row r="22">
      <c r="A22" s="33" t="inlineStr">
        <is>
          <t>Adet (Ödenen)</t>
        </is>
      </c>
      <c r="B22" s="37">
        <f>COUNTIFS('Veri'!$G$2:$G$5000,"Ödendi")</f>
        <v/>
      </c>
    </row>
    <row r="23">
      <c r="A23" s="33" t="inlineStr">
        <is>
          <t>Tahsilat Oranı</t>
        </is>
      </c>
      <c r="B23" s="38">
        <f>IFERROR($B$22/$B$21,0)</f>
        <v/>
      </c>
    </row>
    <row r="24">
      <c r="A24" s="33" t="inlineStr">
        <is>
          <t>Ort. Tahsilat Süresi (gün)</t>
        </is>
      </c>
      <c r="B24" s="39">
        <f>IFERROR(SUMPRODUCT(('Veri'!$G$2:$G$5000="Ödendi")*('Veri'!$F$2:$F$5000-'Veri'!$C$2:$C$5000))/$B$22,0)</f>
        <v/>
      </c>
    </row>
  </sheetData>
  <conditionalFormatting sqref="D2:D13">
    <cfRule type="dataBar" priority="1">
      <dataBar>
        <cfvo type="min"/>
        <cfvo type="max"/>
        <color rgb="002563EB"/>
      </dataBar>
    </cfRule>
  </conditionalFormatting>
  <conditionalFormatting sqref="I2:I4">
    <cfRule type="dataBar" priority="2">
      <dataBar>
        <cfvo type="min"/>
        <cfvo type="max"/>
        <color rgb="004F46E5"/>
      </dataBar>
    </cfRule>
  </conditionalFormatting>
  <conditionalFormatting sqref="L2:L9">
    <cfRule type="dataBar" priority="3">
      <dataBar>
        <cfvo type="min"/>
        <cfvo type="max"/>
        <color rgb="00DB2777"/>
      </dataBar>
    </cfRule>
  </conditionalFormatting>
  <conditionalFormatting sqref="P2:P5">
    <cfRule type="colorScale" priority="4">
      <colorScale>
        <cfvo type="min"/>
        <cfvo type="percentile" val="50"/>
        <cfvo type="max"/>
        <color rgb="0063BE7B"/>
        <color rgb="00FFEB84"/>
        <color rgb="00F8696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2026-06-02T15:44:51Z</dcterms:created>
  <dcterms:modified xmlns:dcterms="http://purl.org/dc/terms/" xmlns:xsi="http://www.w3.org/2001/XMLSchema-instance" xsi:type="dcterms:W3CDTF">2026-06-02T15:44:51Z</dcterms:modified>
</cp:coreProperties>
</file>