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'Veri'!$A$1:$H$81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;(#,##0)"/>
    <numFmt numFmtId="165" formatCode="0.0%"/>
    <numFmt numFmtId="166" formatCode="#,##0.0;(#,##0.0)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0D9488"/>
      </patternFill>
    </fill>
    <fill>
      <patternFill patternType="solid">
        <fgColor rgb="00DB2777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3" borderId="0" pivotButton="0" quotePrefix="0" xfId="0"/>
    <xf numFmtId="0" fontId="6" fillId="3" borderId="0" applyAlignment="1" pivotButton="0" quotePrefix="0" xfId="0">
      <alignment horizontal="left" vertical="center"/>
    </xf>
    <xf numFmtId="0" fontId="7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8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4" fontId="9" fillId="3" borderId="6" applyAlignment="1" pivotButton="0" quotePrefix="0" xfId="0">
      <alignment horizontal="left" vertical="center" indent="1"/>
    </xf>
    <xf numFmtId="165" fontId="9" fillId="3" borderId="6" applyAlignment="1" pivotButton="0" quotePrefix="0" xfId="0">
      <alignment horizontal="left" vertical="center" indent="1"/>
    </xf>
    <xf numFmtId="49" fontId="9" fillId="3" borderId="6" applyAlignment="1" pivotButton="0" quotePrefix="0" xfId="0">
      <alignment horizontal="left" vertical="center" indent="1"/>
    </xf>
    <xf numFmtId="0" fontId="10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4" fontId="3" fillId="0" borderId="0" pivotButton="0" quotePrefix="0" xfId="0"/>
    <xf numFmtId="165" fontId="3" fillId="0" borderId="0" pivotButton="0" quotePrefix="0" xfId="0"/>
    <xf numFmtId="0" fontId="4" fillId="0" borderId="0" pivotButton="0" quotePrefix="0" xfId="0"/>
    <xf numFmtId="164" fontId="2" fillId="0" borderId="0" pivotButton="0" quotePrefix="0" xfId="0"/>
    <xf numFmtId="166" fontId="2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5" fillId="0" borderId="0" pivotButton="0" quotePrefix="0" xfId="0"/>
    <xf numFmtId="164" fontId="4" fillId="0" borderId="0" pivotButton="0" quotePrefix="0" xfId="0"/>
    <xf numFmtId="166" fontId="4" fillId="0" borderId="0" pivotButton="0" quotePrefix="0" xfId="0"/>
    <xf numFmtId="165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Departman Bazında Ort. Skor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'Hesaplar'!C1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'Hesaplar'!$A$2:$A$8</f>
            </strRef>
          </cat>
          <val>
            <numRef>
              <f>'Hesaplar'!$C$2:$C$8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Sınıf Dağılımı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'Hesaplar'!F1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'Hesaplar'!$E$2:$E$6</f>
            </strRef>
          </cat>
          <val>
            <numRef>
              <f>'Hesaplar'!$F$2:$F$6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Departman Bazında Çalışan Sayısı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'Hesaplar'!B1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'Hesaplar'!$A$2:$A$8</f>
            </strRef>
          </cat>
          <val>
            <numRef>
              <f>'Hesaplar'!$B$2:$B$8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Gerçekleşme % Dağılımı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'Hesaplar'!F1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'Hesaplar'!$E$2:$E$6</f>
            </strRef>
          </cat>
          <val>
            <numRef>
              <f>'Hesaplar'!$F$2:$F$6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E1" authorId="0" shapeId="0">
      <text>
        <t>GİRİŞ: Hedef Skor, Gerçekleşen, Tamamlama % sütunlarını düzenleyin.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Çalişan Değerlendi̇rme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Performans skoru, hedefler, geri bildirim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DEĞERLENDİRİLEN</t>
        </is>
      </c>
      <c r="C10" s="13" t="n"/>
      <c r="D10" s="14" t="n"/>
      <c r="E10" s="12" t="inlineStr">
        <is>
          <t>ORT. GERÇEKLEŞME %</t>
        </is>
      </c>
      <c r="F10" s="13" t="n"/>
      <c r="G10" s="14" t="n"/>
      <c r="H10" s="12" t="inlineStr">
        <is>
          <t>A SINIFI %</t>
        </is>
      </c>
      <c r="I10" s="13" t="n"/>
      <c r="J10" s="14" t="n"/>
      <c r="K10" s="12" t="inlineStr">
        <is>
          <t>ALTI ZAYIF</t>
        </is>
      </c>
      <c r="L10" s="13" t="n"/>
      <c r="M10" s="14" t="n"/>
      <c r="N10" s="12" t="inlineStr">
        <is>
          <t>TOP DEPARTMAN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Hesaplar!$B$17</f>
        <v/>
      </c>
      <c r="C11" s="13" t="n"/>
      <c r="D11" s="14" t="n"/>
      <c r="E11" s="16">
        <f>Hesaplar!$B$20</f>
        <v/>
      </c>
      <c r="F11" s="13" t="n"/>
      <c r="G11" s="14" t="n"/>
      <c r="H11" s="16">
        <f>IFERROR((Hesaplar!$B$21+Hesaplar!$B$22)/Hesaplar!$B$17,0)</f>
        <v/>
      </c>
      <c r="I11" s="13" t="n"/>
      <c r="J11" s="14" t="n"/>
      <c r="K11" s="15">
        <f>Hesaplar!$B$25</f>
        <v/>
      </c>
      <c r="L11" s="13" t="n"/>
      <c r="M11" s="14" t="n"/>
      <c r="N11" s="17">
        <f>Hesaplar!$B$26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Aktif çalışan</t>
        </is>
      </c>
      <c r="C12" s="4" t="n"/>
      <c r="D12" s="19" t="n"/>
      <c r="E12" s="18" t="inlineStr">
        <is>
          <t>Hedefe karşı</t>
        </is>
      </c>
      <c r="F12" s="4" t="n"/>
      <c r="G12" s="19" t="n"/>
      <c r="H12" s="18" t="inlineStr">
        <is>
          <t>A/A+ oran</t>
        </is>
      </c>
      <c r="I12" s="4" t="n"/>
      <c r="J12" s="19" t="n"/>
      <c r="K12" s="18" t="inlineStr">
        <is>
          <t>D notu sayısı</t>
        </is>
      </c>
      <c r="L12" s="4" t="n"/>
      <c r="M12" s="19" t="n"/>
      <c r="N12" s="18" t="inlineStr">
        <is>
          <t>En yüksek ort.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ÖZET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DEPARTMAN &amp; SINIF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15" customWidth="1" min="3" max="3"/>
    <col width="11" customWidth="1" min="4" max="4"/>
    <col width="13" customWidth="1" min="5" max="5"/>
    <col width="10" customWidth="1" min="6" max="6"/>
    <col width="13" customWidth="1" min="7" max="7"/>
    <col width="9" customWidth="1" min="8" max="8"/>
  </cols>
  <sheetData>
    <row r="1">
      <c r="A1" s="23" t="inlineStr">
        <is>
          <t>ÇALIŞAN ID</t>
        </is>
      </c>
      <c r="B1" s="23" t="inlineStr">
        <is>
          <t>AD</t>
        </is>
      </c>
      <c r="C1" s="23" t="inlineStr">
        <is>
          <t>DEPARTMAN</t>
        </is>
      </c>
      <c r="D1" s="23" t="inlineStr">
        <is>
          <t>POZISYON</t>
        </is>
      </c>
      <c r="E1" s="23" t="inlineStr">
        <is>
          <t>HEDEF SKOR</t>
        </is>
      </c>
      <c r="F1" s="23" t="inlineStr">
        <is>
          <t>GERÇEKLEŞEN</t>
        </is>
      </c>
      <c r="G1" s="23" t="inlineStr">
        <is>
          <t>GÖREV TAMAMLAMA %</t>
        </is>
      </c>
      <c r="H1" s="23" t="inlineStr">
        <is>
          <t>GENEL NOT</t>
        </is>
      </c>
    </row>
    <row r="2">
      <c r="A2" s="24" t="inlineStr">
        <is>
          <t>E-1000</t>
        </is>
      </c>
      <c r="B2" s="24" t="inlineStr">
        <is>
          <t>Zeynep Şahin</t>
        </is>
      </c>
      <c r="C2" s="24" t="inlineStr">
        <is>
          <t>İK</t>
        </is>
      </c>
      <c r="D2" s="24" t="inlineStr">
        <is>
          <t>Lead</t>
        </is>
      </c>
      <c r="E2" s="25" t="n">
        <v>90</v>
      </c>
      <c r="F2" s="25" t="n">
        <v>78</v>
      </c>
      <c r="G2" s="26" t="n">
        <v>0.67</v>
      </c>
      <c r="H2" s="24" t="inlineStr">
        <is>
          <t>C</t>
        </is>
      </c>
    </row>
    <row r="3">
      <c r="A3" s="24" t="inlineStr">
        <is>
          <t>E-1001</t>
        </is>
      </c>
      <c r="B3" s="24" t="inlineStr">
        <is>
          <t>Burak Aydın</t>
        </is>
      </c>
      <c r="C3" s="24" t="inlineStr">
        <is>
          <t>Operasyon</t>
        </is>
      </c>
      <c r="D3" s="24" t="inlineStr">
        <is>
          <t>Lead</t>
        </is>
      </c>
      <c r="E3" s="25" t="n">
        <v>86</v>
      </c>
      <c r="F3" s="25" t="n">
        <v>92</v>
      </c>
      <c r="G3" s="26" t="n">
        <v>0.67</v>
      </c>
      <c r="H3" s="24" t="inlineStr">
        <is>
          <t>A</t>
        </is>
      </c>
    </row>
    <row r="4">
      <c r="A4" s="24" t="inlineStr">
        <is>
          <t>E-1002</t>
        </is>
      </c>
      <c r="B4" s="24" t="inlineStr">
        <is>
          <t>Can Öztürk</t>
        </is>
      </c>
      <c r="C4" s="24" t="inlineStr">
        <is>
          <t>Müşteri Hizmetleri</t>
        </is>
      </c>
      <c r="D4" s="24" t="inlineStr">
        <is>
          <t>Junior</t>
        </is>
      </c>
      <c r="E4" s="25" t="n">
        <v>91</v>
      </c>
      <c r="F4" s="25" t="n">
        <v>105</v>
      </c>
      <c r="G4" s="26" t="n">
        <v>0.92</v>
      </c>
      <c r="H4" s="24" t="inlineStr">
        <is>
          <t>A+</t>
        </is>
      </c>
    </row>
    <row r="5">
      <c r="A5" s="24" t="inlineStr">
        <is>
          <t>E-1003</t>
        </is>
      </c>
      <c r="B5" s="24" t="inlineStr">
        <is>
          <t>Zeynep Şahin</t>
        </is>
      </c>
      <c r="C5" s="24" t="inlineStr">
        <is>
          <t>Pazarlama</t>
        </is>
      </c>
      <c r="D5" s="24" t="inlineStr">
        <is>
          <t>Mid</t>
        </is>
      </c>
      <c r="E5" s="25" t="n">
        <v>86</v>
      </c>
      <c r="F5" s="25" t="n">
        <v>63</v>
      </c>
      <c r="G5" s="26" t="n">
        <v>0.58</v>
      </c>
      <c r="H5" s="24" t="inlineStr">
        <is>
          <t>D</t>
        </is>
      </c>
    </row>
    <row r="6">
      <c r="A6" s="24" t="inlineStr">
        <is>
          <t>E-1004</t>
        </is>
      </c>
      <c r="B6" s="24" t="inlineStr">
        <is>
          <t>Ali Yıldız</t>
        </is>
      </c>
      <c r="C6" s="24" t="inlineStr">
        <is>
          <t>Finans</t>
        </is>
      </c>
      <c r="D6" s="24" t="inlineStr">
        <is>
          <t>Senior</t>
        </is>
      </c>
      <c r="E6" s="25" t="n">
        <v>90</v>
      </c>
      <c r="F6" s="25" t="n">
        <v>73</v>
      </c>
      <c r="G6" s="26" t="n">
        <v>0.58</v>
      </c>
      <c r="H6" s="24" t="inlineStr">
        <is>
          <t>D</t>
        </is>
      </c>
    </row>
    <row r="7">
      <c r="A7" s="24" t="inlineStr">
        <is>
          <t>E-1005</t>
        </is>
      </c>
      <c r="B7" s="24" t="inlineStr">
        <is>
          <t>Burak Aydın</t>
        </is>
      </c>
      <c r="C7" s="24" t="inlineStr">
        <is>
          <t>İK</t>
        </is>
      </c>
      <c r="D7" s="24" t="inlineStr">
        <is>
          <t>Mid</t>
        </is>
      </c>
      <c r="E7" s="25" t="n">
        <v>73</v>
      </c>
      <c r="F7" s="25" t="n">
        <v>61</v>
      </c>
      <c r="G7" s="26" t="n">
        <v>0.62</v>
      </c>
      <c r="H7" s="24" t="inlineStr">
        <is>
          <t>C</t>
        </is>
      </c>
    </row>
    <row r="8">
      <c r="A8" s="24" t="inlineStr">
        <is>
          <t>E-1006</t>
        </is>
      </c>
      <c r="B8" s="24" t="inlineStr">
        <is>
          <t>Burak Aydın</t>
        </is>
      </c>
      <c r="C8" s="24" t="inlineStr">
        <is>
          <t>Operasyon</t>
        </is>
      </c>
      <c r="D8" s="24" t="inlineStr">
        <is>
          <t>Senior</t>
        </is>
      </c>
      <c r="E8" s="25" t="n">
        <v>82</v>
      </c>
      <c r="F8" s="25" t="n">
        <v>58</v>
      </c>
      <c r="G8" s="26" t="n">
        <v>0.67</v>
      </c>
      <c r="H8" s="24" t="inlineStr">
        <is>
          <t>D</t>
        </is>
      </c>
    </row>
    <row r="9">
      <c r="A9" s="24" t="inlineStr">
        <is>
          <t>E-1007</t>
        </is>
      </c>
      <c r="B9" s="24" t="inlineStr">
        <is>
          <t>Zeynep Şahin</t>
        </is>
      </c>
      <c r="C9" s="24" t="inlineStr">
        <is>
          <t>Pazarlama</t>
        </is>
      </c>
      <c r="D9" s="24" t="inlineStr">
        <is>
          <t>Mid</t>
        </is>
      </c>
      <c r="E9" s="25" t="n">
        <v>74</v>
      </c>
      <c r="F9" s="25" t="n">
        <v>49</v>
      </c>
      <c r="G9" s="26" t="n">
        <v>0.55</v>
      </c>
      <c r="H9" s="24" t="inlineStr">
        <is>
          <t>D</t>
        </is>
      </c>
    </row>
    <row r="10">
      <c r="A10" s="24" t="inlineStr">
        <is>
          <t>E-1008</t>
        </is>
      </c>
      <c r="B10" s="24" t="inlineStr">
        <is>
          <t>Zeynep Şahin</t>
        </is>
      </c>
      <c r="C10" s="24" t="inlineStr">
        <is>
          <t>İK</t>
        </is>
      </c>
      <c r="D10" s="24" t="inlineStr">
        <is>
          <t>Senior</t>
        </is>
      </c>
      <c r="E10" s="25" t="n">
        <v>83</v>
      </c>
      <c r="F10" s="25" t="n">
        <v>83</v>
      </c>
      <c r="G10" s="26" t="n">
        <v>0.5600000000000001</v>
      </c>
      <c r="H10" s="24" t="inlineStr">
        <is>
          <t>A</t>
        </is>
      </c>
    </row>
    <row r="11">
      <c r="A11" s="24" t="inlineStr">
        <is>
          <t>E-1009</t>
        </is>
      </c>
      <c r="B11" s="24" t="inlineStr">
        <is>
          <t>Burak Aydın</t>
        </is>
      </c>
      <c r="C11" s="24" t="inlineStr">
        <is>
          <t>Operasyon</t>
        </is>
      </c>
      <c r="D11" s="24" t="inlineStr">
        <is>
          <t>Junior</t>
        </is>
      </c>
      <c r="E11" s="25" t="n">
        <v>78</v>
      </c>
      <c r="F11" s="25" t="n">
        <v>70</v>
      </c>
      <c r="G11" s="26" t="n">
        <v>0.6899999999999999</v>
      </c>
      <c r="H11" s="24" t="inlineStr">
        <is>
          <t>B</t>
        </is>
      </c>
    </row>
    <row r="12">
      <c r="A12" s="24" t="inlineStr">
        <is>
          <t>E-1010</t>
        </is>
      </c>
      <c r="B12" s="24" t="inlineStr">
        <is>
          <t>Burak Aydın</t>
        </is>
      </c>
      <c r="C12" s="24" t="inlineStr">
        <is>
          <t>Finans</t>
        </is>
      </c>
      <c r="D12" s="24" t="inlineStr">
        <is>
          <t>Lead</t>
        </is>
      </c>
      <c r="E12" s="25" t="n">
        <v>70</v>
      </c>
      <c r="F12" s="25" t="n">
        <v>76</v>
      </c>
      <c r="G12" s="26" t="n">
        <v>0.84</v>
      </c>
      <c r="H12" s="24" t="inlineStr">
        <is>
          <t>A</t>
        </is>
      </c>
    </row>
    <row r="13">
      <c r="A13" s="24" t="inlineStr">
        <is>
          <t>E-1011</t>
        </is>
      </c>
      <c r="B13" s="24" t="inlineStr">
        <is>
          <t>Elif Arslan</t>
        </is>
      </c>
      <c r="C13" s="24" t="inlineStr">
        <is>
          <t>Satış</t>
        </is>
      </c>
      <c r="D13" s="24" t="inlineStr">
        <is>
          <t>Junior</t>
        </is>
      </c>
      <c r="E13" s="25" t="n">
        <v>76</v>
      </c>
      <c r="F13" s="25" t="n">
        <v>91</v>
      </c>
      <c r="G13" s="26" t="n">
        <v>0.63</v>
      </c>
      <c r="H13" s="24" t="inlineStr">
        <is>
          <t>A+</t>
        </is>
      </c>
    </row>
    <row r="14">
      <c r="A14" s="24" t="inlineStr">
        <is>
          <t>E-1012</t>
        </is>
      </c>
      <c r="B14" s="24" t="inlineStr">
        <is>
          <t>Ayşe Kaya</t>
        </is>
      </c>
      <c r="C14" s="24" t="inlineStr">
        <is>
          <t>Müşteri Hizmetleri</t>
        </is>
      </c>
      <c r="D14" s="24" t="inlineStr">
        <is>
          <t>Junior</t>
        </is>
      </c>
      <c r="E14" s="25" t="n">
        <v>73</v>
      </c>
      <c r="F14" s="25" t="n">
        <v>81</v>
      </c>
      <c r="G14" s="26" t="n">
        <v>0.75</v>
      </c>
      <c r="H14" s="24" t="inlineStr">
        <is>
          <t>A</t>
        </is>
      </c>
    </row>
    <row r="15">
      <c r="A15" s="24" t="inlineStr">
        <is>
          <t>E-1013</t>
        </is>
      </c>
      <c r="B15" s="24" t="inlineStr">
        <is>
          <t>Selin Çelik</t>
        </is>
      </c>
      <c r="C15" s="24" t="inlineStr">
        <is>
          <t>Finans</t>
        </is>
      </c>
      <c r="D15" s="24" t="inlineStr">
        <is>
          <t>Mid</t>
        </is>
      </c>
      <c r="E15" s="25" t="n">
        <v>80</v>
      </c>
      <c r="F15" s="25" t="n">
        <v>85</v>
      </c>
      <c r="G15" s="26" t="n">
        <v>0.65</v>
      </c>
      <c r="H15" s="24" t="inlineStr">
        <is>
          <t>A</t>
        </is>
      </c>
    </row>
    <row r="16">
      <c r="A16" s="24" t="inlineStr">
        <is>
          <t>E-1014</t>
        </is>
      </c>
      <c r="B16" s="24" t="inlineStr">
        <is>
          <t>Ali Yıldız</t>
        </is>
      </c>
      <c r="C16" s="24" t="inlineStr">
        <is>
          <t>Operasyon</t>
        </is>
      </c>
      <c r="D16" s="24" t="inlineStr">
        <is>
          <t>Mid</t>
        </is>
      </c>
      <c r="E16" s="25" t="n">
        <v>74</v>
      </c>
      <c r="F16" s="25" t="n">
        <v>58</v>
      </c>
      <c r="G16" s="26" t="n">
        <v>0.6899999999999999</v>
      </c>
      <c r="H16" s="24" t="inlineStr">
        <is>
          <t>D</t>
        </is>
      </c>
    </row>
    <row r="17">
      <c r="A17" s="24" t="inlineStr">
        <is>
          <t>E-1015</t>
        </is>
      </c>
      <c r="B17" s="24" t="inlineStr">
        <is>
          <t>Elif Arslan</t>
        </is>
      </c>
      <c r="C17" s="24" t="inlineStr">
        <is>
          <t>Finans</t>
        </is>
      </c>
      <c r="D17" s="24" t="inlineStr">
        <is>
          <t>Senior</t>
        </is>
      </c>
      <c r="E17" s="25" t="n">
        <v>73</v>
      </c>
      <c r="F17" s="25" t="n">
        <v>85</v>
      </c>
      <c r="G17" s="26" t="n">
        <v>0.77</v>
      </c>
      <c r="H17" s="24" t="inlineStr">
        <is>
          <t>A+</t>
        </is>
      </c>
    </row>
    <row r="18">
      <c r="A18" s="24" t="inlineStr">
        <is>
          <t>E-1016</t>
        </is>
      </c>
      <c r="B18" s="24" t="inlineStr">
        <is>
          <t>Can Öztürk</t>
        </is>
      </c>
      <c r="C18" s="24" t="inlineStr">
        <is>
          <t>Pazarlama</t>
        </is>
      </c>
      <c r="D18" s="24" t="inlineStr">
        <is>
          <t>Lead</t>
        </is>
      </c>
      <c r="E18" s="25" t="n">
        <v>84</v>
      </c>
      <c r="F18" s="25" t="n">
        <v>67</v>
      </c>
      <c r="G18" s="26" t="n">
        <v>0.6</v>
      </c>
      <c r="H18" s="24" t="inlineStr">
        <is>
          <t>D</t>
        </is>
      </c>
    </row>
    <row r="19">
      <c r="A19" s="24" t="inlineStr">
        <is>
          <t>E-1017</t>
        </is>
      </c>
      <c r="B19" s="24" t="inlineStr">
        <is>
          <t>Ayşe Kaya</t>
        </is>
      </c>
      <c r="C19" s="24" t="inlineStr">
        <is>
          <t>İK</t>
        </is>
      </c>
      <c r="D19" s="24" t="inlineStr">
        <is>
          <t>Junior</t>
        </is>
      </c>
      <c r="E19" s="25" t="n">
        <v>90</v>
      </c>
      <c r="F19" s="25" t="n">
        <v>83</v>
      </c>
      <c r="G19" s="26" t="n">
        <v>0.97</v>
      </c>
      <c r="H19" s="24" t="inlineStr">
        <is>
          <t>B</t>
        </is>
      </c>
    </row>
    <row r="20">
      <c r="A20" s="24" t="inlineStr">
        <is>
          <t>E-1018</t>
        </is>
      </c>
      <c r="B20" s="24" t="inlineStr">
        <is>
          <t>Elif Arslan</t>
        </is>
      </c>
      <c r="C20" s="24" t="inlineStr">
        <is>
          <t>Finans</t>
        </is>
      </c>
      <c r="D20" s="24" t="inlineStr">
        <is>
          <t>Mid</t>
        </is>
      </c>
      <c r="E20" s="25" t="n">
        <v>79</v>
      </c>
      <c r="F20" s="25" t="n">
        <v>90</v>
      </c>
      <c r="G20" s="26" t="n">
        <v>0.75</v>
      </c>
      <c r="H20" s="24" t="inlineStr">
        <is>
          <t>A+</t>
        </is>
      </c>
    </row>
    <row r="21">
      <c r="A21" s="24" t="inlineStr">
        <is>
          <t>E-1019</t>
        </is>
      </c>
      <c r="B21" s="24" t="inlineStr">
        <is>
          <t>Selin Çelik</t>
        </is>
      </c>
      <c r="C21" s="24" t="inlineStr">
        <is>
          <t>Finans</t>
        </is>
      </c>
      <c r="D21" s="24" t="inlineStr">
        <is>
          <t>Junior</t>
        </is>
      </c>
      <c r="E21" s="25" t="n">
        <v>84</v>
      </c>
      <c r="F21" s="25" t="n">
        <v>90</v>
      </c>
      <c r="G21" s="26" t="n">
        <v>0.84</v>
      </c>
      <c r="H21" s="24" t="inlineStr">
        <is>
          <t>A</t>
        </is>
      </c>
    </row>
    <row r="22">
      <c r="A22" s="24" t="inlineStr">
        <is>
          <t>E-1020</t>
        </is>
      </c>
      <c r="B22" s="24" t="inlineStr">
        <is>
          <t>Burak Aydın</t>
        </is>
      </c>
      <c r="C22" s="24" t="inlineStr">
        <is>
          <t>Müşteri Hizmetleri</t>
        </is>
      </c>
      <c r="D22" s="24" t="inlineStr">
        <is>
          <t>Senior</t>
        </is>
      </c>
      <c r="E22" s="25" t="n">
        <v>76</v>
      </c>
      <c r="F22" s="25" t="n">
        <v>69</v>
      </c>
      <c r="G22" s="26" t="n">
        <v>0.97</v>
      </c>
      <c r="H22" s="24" t="inlineStr">
        <is>
          <t>B</t>
        </is>
      </c>
    </row>
    <row r="23">
      <c r="A23" s="24" t="inlineStr">
        <is>
          <t>E-1021</t>
        </is>
      </c>
      <c r="B23" s="24" t="inlineStr">
        <is>
          <t>Burak Aydın</t>
        </is>
      </c>
      <c r="C23" s="24" t="inlineStr">
        <is>
          <t>Pazarlama</t>
        </is>
      </c>
      <c r="D23" s="24" t="inlineStr">
        <is>
          <t>Senior</t>
        </is>
      </c>
      <c r="E23" s="25" t="n">
        <v>78</v>
      </c>
      <c r="F23" s="25" t="n">
        <v>80</v>
      </c>
      <c r="G23" s="26" t="n">
        <v>0.79</v>
      </c>
      <c r="H23" s="24" t="inlineStr">
        <is>
          <t>A</t>
        </is>
      </c>
    </row>
    <row r="24">
      <c r="A24" s="24" t="inlineStr">
        <is>
          <t>E-1022</t>
        </is>
      </c>
      <c r="B24" s="24" t="inlineStr">
        <is>
          <t>Selin Çelik</t>
        </is>
      </c>
      <c r="C24" s="24" t="inlineStr">
        <is>
          <t>Satış</t>
        </is>
      </c>
      <c r="D24" s="24" t="inlineStr">
        <is>
          <t>Lead</t>
        </is>
      </c>
      <c r="E24" s="25" t="n">
        <v>72</v>
      </c>
      <c r="F24" s="25" t="n">
        <v>60</v>
      </c>
      <c r="G24" s="26" t="n">
        <v>0.6899999999999999</v>
      </c>
      <c r="H24" s="24" t="inlineStr">
        <is>
          <t>C</t>
        </is>
      </c>
    </row>
    <row r="25">
      <c r="A25" s="24" t="inlineStr">
        <is>
          <t>E-1023</t>
        </is>
      </c>
      <c r="B25" s="24" t="inlineStr">
        <is>
          <t>Ali Yıldız</t>
        </is>
      </c>
      <c r="C25" s="24" t="inlineStr">
        <is>
          <t>Yazılım</t>
        </is>
      </c>
      <c r="D25" s="24" t="inlineStr">
        <is>
          <t>Lead</t>
        </is>
      </c>
      <c r="E25" s="25" t="n">
        <v>74</v>
      </c>
      <c r="F25" s="25" t="n">
        <v>76</v>
      </c>
      <c r="G25" s="26" t="n">
        <v>0.82</v>
      </c>
      <c r="H25" s="24" t="inlineStr">
        <is>
          <t>A</t>
        </is>
      </c>
    </row>
    <row r="26">
      <c r="A26" s="24" t="inlineStr">
        <is>
          <t>E-1024</t>
        </is>
      </c>
      <c r="B26" s="24" t="inlineStr">
        <is>
          <t>Mehmet Demir</t>
        </is>
      </c>
      <c r="C26" s="24" t="inlineStr">
        <is>
          <t>Müşteri Hizmetleri</t>
        </is>
      </c>
      <c r="D26" s="24" t="inlineStr">
        <is>
          <t>Mid</t>
        </is>
      </c>
      <c r="E26" s="25" t="n">
        <v>83</v>
      </c>
      <c r="F26" s="25" t="n">
        <v>94</v>
      </c>
      <c r="G26" s="26" t="n">
        <v>0.78</v>
      </c>
      <c r="H26" s="24" t="inlineStr">
        <is>
          <t>A+</t>
        </is>
      </c>
    </row>
    <row r="27">
      <c r="A27" s="24" t="inlineStr">
        <is>
          <t>E-1025</t>
        </is>
      </c>
      <c r="B27" s="24" t="inlineStr">
        <is>
          <t>Burak Aydın</t>
        </is>
      </c>
      <c r="C27" s="24" t="inlineStr">
        <is>
          <t>Yazılım</t>
        </is>
      </c>
      <c r="D27" s="24" t="inlineStr">
        <is>
          <t>Mid</t>
        </is>
      </c>
      <c r="E27" s="25" t="n">
        <v>94</v>
      </c>
      <c r="F27" s="25" t="n">
        <v>104</v>
      </c>
      <c r="G27" s="26" t="n">
        <v>0.76</v>
      </c>
      <c r="H27" s="24" t="inlineStr">
        <is>
          <t>A+</t>
        </is>
      </c>
    </row>
    <row r="28">
      <c r="A28" s="24" t="inlineStr">
        <is>
          <t>E-1026</t>
        </is>
      </c>
      <c r="B28" s="24" t="inlineStr">
        <is>
          <t>Selin Çelik</t>
        </is>
      </c>
      <c r="C28" s="24" t="inlineStr">
        <is>
          <t>Finans</t>
        </is>
      </c>
      <c r="D28" s="24" t="inlineStr">
        <is>
          <t>Junior</t>
        </is>
      </c>
      <c r="E28" s="25" t="n">
        <v>85</v>
      </c>
      <c r="F28" s="25" t="n">
        <v>61</v>
      </c>
      <c r="G28" s="26" t="n">
        <v>0.98</v>
      </c>
      <c r="H28" s="24" t="inlineStr">
        <is>
          <t>D</t>
        </is>
      </c>
    </row>
    <row r="29">
      <c r="A29" s="24" t="inlineStr">
        <is>
          <t>E-1027</t>
        </is>
      </c>
      <c r="B29" s="24" t="inlineStr">
        <is>
          <t>Elif Arslan</t>
        </is>
      </c>
      <c r="C29" s="24" t="inlineStr">
        <is>
          <t>Pazarlama</t>
        </is>
      </c>
      <c r="D29" s="24" t="inlineStr">
        <is>
          <t>Mid</t>
        </is>
      </c>
      <c r="E29" s="25" t="n">
        <v>87</v>
      </c>
      <c r="F29" s="25" t="n">
        <v>90</v>
      </c>
      <c r="G29" s="26" t="n">
        <v>0.57</v>
      </c>
      <c r="H29" s="24" t="inlineStr">
        <is>
          <t>A</t>
        </is>
      </c>
    </row>
    <row r="30">
      <c r="A30" s="24" t="inlineStr">
        <is>
          <t>E-1028</t>
        </is>
      </c>
      <c r="B30" s="24" t="inlineStr">
        <is>
          <t>Ayşe Kaya</t>
        </is>
      </c>
      <c r="C30" s="24" t="inlineStr">
        <is>
          <t>Pazarlama</t>
        </is>
      </c>
      <c r="D30" s="24" t="inlineStr">
        <is>
          <t>Senior</t>
        </is>
      </c>
      <c r="E30" s="25" t="n">
        <v>92</v>
      </c>
      <c r="F30" s="25" t="n">
        <v>97</v>
      </c>
      <c r="G30" s="26" t="n">
        <v>0.68</v>
      </c>
      <c r="H30" s="24" t="inlineStr">
        <is>
          <t>A</t>
        </is>
      </c>
    </row>
    <row r="31">
      <c r="A31" s="24" t="inlineStr">
        <is>
          <t>E-1029</t>
        </is>
      </c>
      <c r="B31" s="24" t="inlineStr">
        <is>
          <t>Ali Yıldız</t>
        </is>
      </c>
      <c r="C31" s="24" t="inlineStr">
        <is>
          <t>Müşteri Hizmetleri</t>
        </is>
      </c>
      <c r="D31" s="24" t="inlineStr">
        <is>
          <t>Lead</t>
        </is>
      </c>
      <c r="E31" s="25" t="n">
        <v>81</v>
      </c>
      <c r="F31" s="25" t="n">
        <v>77</v>
      </c>
      <c r="G31" s="26" t="n">
        <v>0.77</v>
      </c>
      <c r="H31" s="24" t="inlineStr">
        <is>
          <t>B</t>
        </is>
      </c>
    </row>
    <row r="32">
      <c r="A32" s="24" t="inlineStr">
        <is>
          <t>E-1030</t>
        </is>
      </c>
      <c r="B32" s="24" t="inlineStr">
        <is>
          <t>Burak Aydın</t>
        </is>
      </c>
      <c r="C32" s="24" t="inlineStr">
        <is>
          <t>Satış</t>
        </is>
      </c>
      <c r="D32" s="24" t="inlineStr">
        <is>
          <t>Junior</t>
        </is>
      </c>
      <c r="E32" s="25" t="n">
        <v>71</v>
      </c>
      <c r="F32" s="25" t="n">
        <v>70</v>
      </c>
      <c r="G32" s="26" t="n">
        <v>0.95</v>
      </c>
      <c r="H32" s="24" t="inlineStr">
        <is>
          <t>B</t>
        </is>
      </c>
    </row>
    <row r="33">
      <c r="A33" s="24" t="inlineStr">
        <is>
          <t>E-1031</t>
        </is>
      </c>
      <c r="B33" s="24" t="inlineStr">
        <is>
          <t>Selin Çelik</t>
        </is>
      </c>
      <c r="C33" s="24" t="inlineStr">
        <is>
          <t>İK</t>
        </is>
      </c>
      <c r="D33" s="24" t="inlineStr">
        <is>
          <t>Senior</t>
        </is>
      </c>
      <c r="E33" s="25" t="n">
        <v>90</v>
      </c>
      <c r="F33" s="25" t="n">
        <v>97</v>
      </c>
      <c r="G33" s="26" t="n">
        <v>0.67</v>
      </c>
      <c r="H33" s="24" t="inlineStr">
        <is>
          <t>A</t>
        </is>
      </c>
    </row>
    <row r="34">
      <c r="A34" s="24" t="inlineStr">
        <is>
          <t>E-1032</t>
        </is>
      </c>
      <c r="B34" s="24" t="inlineStr">
        <is>
          <t>Can Öztürk</t>
        </is>
      </c>
      <c r="C34" s="24" t="inlineStr">
        <is>
          <t>Müşteri Hizmetleri</t>
        </is>
      </c>
      <c r="D34" s="24" t="inlineStr">
        <is>
          <t>Mid</t>
        </is>
      </c>
      <c r="E34" s="25" t="n">
        <v>77</v>
      </c>
      <c r="F34" s="25" t="n">
        <v>89</v>
      </c>
      <c r="G34" s="26" t="n">
        <v>0.74</v>
      </c>
      <c r="H34" s="24" t="inlineStr">
        <is>
          <t>A+</t>
        </is>
      </c>
    </row>
    <row r="35">
      <c r="A35" s="24" t="inlineStr">
        <is>
          <t>E-1033</t>
        </is>
      </c>
      <c r="B35" s="24" t="inlineStr">
        <is>
          <t>Selin Çelik</t>
        </is>
      </c>
      <c r="C35" s="24" t="inlineStr">
        <is>
          <t>İK</t>
        </is>
      </c>
      <c r="D35" s="24" t="inlineStr">
        <is>
          <t>Lead</t>
        </is>
      </c>
      <c r="E35" s="25" t="n">
        <v>89</v>
      </c>
      <c r="F35" s="25" t="n">
        <v>76</v>
      </c>
      <c r="G35" s="26" t="n">
        <v>0.9399999999999999</v>
      </c>
      <c r="H35" s="24" t="inlineStr">
        <is>
          <t>C</t>
        </is>
      </c>
    </row>
    <row r="36">
      <c r="A36" s="24" t="inlineStr">
        <is>
          <t>E-1034</t>
        </is>
      </c>
      <c r="B36" s="24" t="inlineStr">
        <is>
          <t>Ali Yıldız</t>
        </is>
      </c>
      <c r="C36" s="24" t="inlineStr">
        <is>
          <t>Satış</t>
        </is>
      </c>
      <c r="D36" s="24" t="inlineStr">
        <is>
          <t>Mid</t>
        </is>
      </c>
      <c r="E36" s="25" t="n">
        <v>83</v>
      </c>
      <c r="F36" s="25" t="n">
        <v>69</v>
      </c>
      <c r="G36" s="26" t="n">
        <v>0.5600000000000001</v>
      </c>
      <c r="H36" s="24" t="inlineStr">
        <is>
          <t>C</t>
        </is>
      </c>
    </row>
    <row r="37">
      <c r="A37" s="24" t="inlineStr">
        <is>
          <t>E-1035</t>
        </is>
      </c>
      <c r="B37" s="24" t="inlineStr">
        <is>
          <t>Selin Çelik</t>
        </is>
      </c>
      <c r="C37" s="24" t="inlineStr">
        <is>
          <t>Müşteri Hizmetleri</t>
        </is>
      </c>
      <c r="D37" s="24" t="inlineStr">
        <is>
          <t>Junior</t>
        </is>
      </c>
      <c r="E37" s="25" t="n">
        <v>81</v>
      </c>
      <c r="F37" s="25" t="n">
        <v>65</v>
      </c>
      <c r="G37" s="26" t="n">
        <v>0.9</v>
      </c>
      <c r="H37" s="24" t="inlineStr">
        <is>
          <t>D</t>
        </is>
      </c>
    </row>
    <row r="38">
      <c r="A38" s="24" t="inlineStr">
        <is>
          <t>E-1036</t>
        </is>
      </c>
      <c r="B38" s="24" t="inlineStr">
        <is>
          <t>Selin Çelik</t>
        </is>
      </c>
      <c r="C38" s="24" t="inlineStr">
        <is>
          <t>Finans</t>
        </is>
      </c>
      <c r="D38" s="24" t="inlineStr">
        <is>
          <t>Lead</t>
        </is>
      </c>
      <c r="E38" s="25" t="n">
        <v>89</v>
      </c>
      <c r="F38" s="25" t="n">
        <v>64</v>
      </c>
      <c r="G38" s="26" t="n">
        <v>0.99</v>
      </c>
      <c r="H38" s="24" t="inlineStr">
        <is>
          <t>D</t>
        </is>
      </c>
    </row>
    <row r="39">
      <c r="A39" s="24" t="inlineStr">
        <is>
          <t>E-1037</t>
        </is>
      </c>
      <c r="B39" s="24" t="inlineStr">
        <is>
          <t>Ali Yıldız</t>
        </is>
      </c>
      <c r="C39" s="24" t="inlineStr">
        <is>
          <t>Operasyon</t>
        </is>
      </c>
      <c r="D39" s="24" t="inlineStr">
        <is>
          <t>Senior</t>
        </is>
      </c>
      <c r="E39" s="25" t="n">
        <v>85</v>
      </c>
      <c r="F39" s="25" t="n">
        <v>82</v>
      </c>
      <c r="G39" s="26" t="n">
        <v>0.62</v>
      </c>
      <c r="H39" s="24" t="inlineStr">
        <is>
          <t>B</t>
        </is>
      </c>
    </row>
    <row r="40">
      <c r="A40" s="24" t="inlineStr">
        <is>
          <t>E-1038</t>
        </is>
      </c>
      <c r="B40" s="24" t="inlineStr">
        <is>
          <t>Ayşe Kaya</t>
        </is>
      </c>
      <c r="C40" s="24" t="inlineStr">
        <is>
          <t>İK</t>
        </is>
      </c>
      <c r="D40" s="24" t="inlineStr">
        <is>
          <t>Senior</t>
        </is>
      </c>
      <c r="E40" s="25" t="n">
        <v>72</v>
      </c>
      <c r="F40" s="25" t="n">
        <v>54</v>
      </c>
      <c r="G40" s="26" t="n">
        <v>0.92</v>
      </c>
      <c r="H40" s="24" t="inlineStr">
        <is>
          <t>D</t>
        </is>
      </c>
    </row>
    <row r="41">
      <c r="A41" s="24" t="inlineStr">
        <is>
          <t>E-1039</t>
        </is>
      </c>
      <c r="B41" s="24" t="inlineStr">
        <is>
          <t>Burak Aydın</t>
        </is>
      </c>
      <c r="C41" s="24" t="inlineStr">
        <is>
          <t>Pazarlama</t>
        </is>
      </c>
      <c r="D41" s="24" t="inlineStr">
        <is>
          <t>Lead</t>
        </is>
      </c>
      <c r="E41" s="25" t="n">
        <v>83</v>
      </c>
      <c r="F41" s="25" t="n">
        <v>82</v>
      </c>
      <c r="G41" s="26" t="n">
        <v>0.9</v>
      </c>
      <c r="H41" s="24" t="inlineStr">
        <is>
          <t>B</t>
        </is>
      </c>
    </row>
    <row r="42">
      <c r="A42" s="24" t="inlineStr">
        <is>
          <t>E-1040</t>
        </is>
      </c>
      <c r="B42" s="24" t="inlineStr">
        <is>
          <t>Mehmet Demir</t>
        </is>
      </c>
      <c r="C42" s="24" t="inlineStr">
        <is>
          <t>İK</t>
        </is>
      </c>
      <c r="D42" s="24" t="inlineStr">
        <is>
          <t>Lead</t>
        </is>
      </c>
      <c r="E42" s="25" t="n">
        <v>83</v>
      </c>
      <c r="F42" s="25" t="n">
        <v>63</v>
      </c>
      <c r="G42" s="26" t="n">
        <v>0.79</v>
      </c>
      <c r="H42" s="24" t="inlineStr">
        <is>
          <t>D</t>
        </is>
      </c>
    </row>
    <row r="43">
      <c r="A43" s="24" t="inlineStr">
        <is>
          <t>E-1041</t>
        </is>
      </c>
      <c r="B43" s="24" t="inlineStr">
        <is>
          <t>Elif Arslan</t>
        </is>
      </c>
      <c r="C43" s="24" t="inlineStr">
        <is>
          <t>İK</t>
        </is>
      </c>
      <c r="D43" s="24" t="inlineStr">
        <is>
          <t>Mid</t>
        </is>
      </c>
      <c r="E43" s="25" t="n">
        <v>78</v>
      </c>
      <c r="F43" s="25" t="n">
        <v>72</v>
      </c>
      <c r="G43" s="26" t="n">
        <v>0.85</v>
      </c>
      <c r="H43" s="24" t="inlineStr">
        <is>
          <t>B</t>
        </is>
      </c>
    </row>
    <row r="44">
      <c r="A44" s="24" t="inlineStr">
        <is>
          <t>E-1042</t>
        </is>
      </c>
      <c r="B44" s="24" t="inlineStr">
        <is>
          <t>Zeynep Şahin</t>
        </is>
      </c>
      <c r="C44" s="24" t="inlineStr">
        <is>
          <t>Finans</t>
        </is>
      </c>
      <c r="D44" s="24" t="inlineStr">
        <is>
          <t>Lead</t>
        </is>
      </c>
      <c r="E44" s="25" t="n">
        <v>76</v>
      </c>
      <c r="F44" s="25" t="n">
        <v>59</v>
      </c>
      <c r="G44" s="26" t="n">
        <v>1.03</v>
      </c>
      <c r="H44" s="24" t="inlineStr">
        <is>
          <t>D</t>
        </is>
      </c>
    </row>
    <row r="45">
      <c r="A45" s="24" t="inlineStr">
        <is>
          <t>E-1043</t>
        </is>
      </c>
      <c r="B45" s="24" t="inlineStr">
        <is>
          <t>Zeynep Şahin</t>
        </is>
      </c>
      <c r="C45" s="24" t="inlineStr">
        <is>
          <t>Operasyon</t>
        </is>
      </c>
      <c r="D45" s="24" t="inlineStr">
        <is>
          <t>Junior</t>
        </is>
      </c>
      <c r="E45" s="25" t="n">
        <v>89</v>
      </c>
      <c r="F45" s="25" t="n">
        <v>100</v>
      </c>
      <c r="G45" s="26" t="n">
        <v>0.91</v>
      </c>
      <c r="H45" s="24" t="inlineStr">
        <is>
          <t>A+</t>
        </is>
      </c>
    </row>
    <row r="46">
      <c r="A46" s="24" t="inlineStr">
        <is>
          <t>E-1044</t>
        </is>
      </c>
      <c r="B46" s="24" t="inlineStr">
        <is>
          <t>Ayşe Kaya</t>
        </is>
      </c>
      <c r="C46" s="24" t="inlineStr">
        <is>
          <t>Yazılım</t>
        </is>
      </c>
      <c r="D46" s="24" t="inlineStr">
        <is>
          <t>Junior</t>
        </is>
      </c>
      <c r="E46" s="25" t="n">
        <v>71</v>
      </c>
      <c r="F46" s="25" t="n">
        <v>57</v>
      </c>
      <c r="G46" s="26" t="n">
        <v>0.62</v>
      </c>
      <c r="H46" s="24" t="inlineStr">
        <is>
          <t>C</t>
        </is>
      </c>
    </row>
    <row r="47">
      <c r="A47" s="24" t="inlineStr">
        <is>
          <t>E-1045</t>
        </is>
      </c>
      <c r="B47" s="24" t="inlineStr">
        <is>
          <t>Ali Yıldız</t>
        </is>
      </c>
      <c r="C47" s="24" t="inlineStr">
        <is>
          <t>Pazarlama</t>
        </is>
      </c>
      <c r="D47" s="24" t="inlineStr">
        <is>
          <t>Senior</t>
        </is>
      </c>
      <c r="E47" s="25" t="n">
        <v>79</v>
      </c>
      <c r="F47" s="25" t="n">
        <v>58</v>
      </c>
      <c r="G47" s="26" t="n">
        <v>0.97</v>
      </c>
      <c r="H47" s="24" t="inlineStr">
        <is>
          <t>D</t>
        </is>
      </c>
    </row>
    <row r="48">
      <c r="A48" s="24" t="inlineStr">
        <is>
          <t>E-1046</t>
        </is>
      </c>
      <c r="B48" s="24" t="inlineStr">
        <is>
          <t>Zeynep Şahin</t>
        </is>
      </c>
      <c r="C48" s="24" t="inlineStr">
        <is>
          <t>Operasyon</t>
        </is>
      </c>
      <c r="D48" s="24" t="inlineStr">
        <is>
          <t>Junior</t>
        </is>
      </c>
      <c r="E48" s="25" t="n">
        <v>79</v>
      </c>
      <c r="F48" s="25" t="n">
        <v>62</v>
      </c>
      <c r="G48" s="26" t="n">
        <v>0.66</v>
      </c>
      <c r="H48" s="24" t="inlineStr">
        <is>
          <t>D</t>
        </is>
      </c>
    </row>
    <row r="49">
      <c r="A49" s="24" t="inlineStr">
        <is>
          <t>E-1047</t>
        </is>
      </c>
      <c r="B49" s="24" t="inlineStr">
        <is>
          <t>Burak Aydın</t>
        </is>
      </c>
      <c r="C49" s="24" t="inlineStr">
        <is>
          <t>İK</t>
        </is>
      </c>
      <c r="D49" s="24" t="inlineStr">
        <is>
          <t>Mid</t>
        </is>
      </c>
      <c r="E49" s="25" t="n">
        <v>81</v>
      </c>
      <c r="F49" s="25" t="n">
        <v>62</v>
      </c>
      <c r="G49" s="26" t="n">
        <v>0.96</v>
      </c>
      <c r="H49" s="24" t="inlineStr">
        <is>
          <t>D</t>
        </is>
      </c>
    </row>
    <row r="50">
      <c r="A50" s="24" t="inlineStr">
        <is>
          <t>E-1048</t>
        </is>
      </c>
      <c r="B50" s="24" t="inlineStr">
        <is>
          <t>Elif Arslan</t>
        </is>
      </c>
      <c r="C50" s="24" t="inlineStr">
        <is>
          <t>Pazarlama</t>
        </is>
      </c>
      <c r="D50" s="24" t="inlineStr">
        <is>
          <t>Lead</t>
        </is>
      </c>
      <c r="E50" s="25" t="n">
        <v>91</v>
      </c>
      <c r="F50" s="25" t="n">
        <v>71</v>
      </c>
      <c r="G50" s="26" t="n">
        <v>0.83</v>
      </c>
      <c r="H50" s="24" t="inlineStr">
        <is>
          <t>D</t>
        </is>
      </c>
    </row>
    <row r="51">
      <c r="A51" s="24" t="inlineStr">
        <is>
          <t>E-1049</t>
        </is>
      </c>
      <c r="B51" s="24" t="inlineStr">
        <is>
          <t>Ali Yıldız</t>
        </is>
      </c>
      <c r="C51" s="24" t="inlineStr">
        <is>
          <t>Müşteri Hizmetleri</t>
        </is>
      </c>
      <c r="D51" s="24" t="inlineStr">
        <is>
          <t>Mid</t>
        </is>
      </c>
      <c r="E51" s="25" t="n">
        <v>92</v>
      </c>
      <c r="F51" s="25" t="n">
        <v>82</v>
      </c>
      <c r="G51" s="26" t="n">
        <v>1.05</v>
      </c>
      <c r="H51" s="24" t="inlineStr">
        <is>
          <t>C</t>
        </is>
      </c>
    </row>
    <row r="52">
      <c r="A52" s="24" t="inlineStr">
        <is>
          <t>E-1050</t>
        </is>
      </c>
      <c r="B52" s="24" t="inlineStr">
        <is>
          <t>Can Öztürk</t>
        </is>
      </c>
      <c r="C52" s="24" t="inlineStr">
        <is>
          <t>Finans</t>
        </is>
      </c>
      <c r="D52" s="24" t="inlineStr">
        <is>
          <t>Junior</t>
        </is>
      </c>
      <c r="E52" s="25" t="n">
        <v>70</v>
      </c>
      <c r="F52" s="25" t="n">
        <v>62</v>
      </c>
      <c r="G52" s="26" t="n">
        <v>0.6899999999999999</v>
      </c>
      <c r="H52" s="24" t="inlineStr">
        <is>
          <t>B</t>
        </is>
      </c>
    </row>
    <row r="53">
      <c r="A53" s="24" t="inlineStr">
        <is>
          <t>E-1051</t>
        </is>
      </c>
      <c r="B53" s="24" t="inlineStr">
        <is>
          <t>Selin Çelik</t>
        </is>
      </c>
      <c r="C53" s="24" t="inlineStr">
        <is>
          <t>Pazarlama</t>
        </is>
      </c>
      <c r="D53" s="24" t="inlineStr">
        <is>
          <t>Senior</t>
        </is>
      </c>
      <c r="E53" s="25" t="n">
        <v>70</v>
      </c>
      <c r="F53" s="25" t="n">
        <v>60</v>
      </c>
      <c r="G53" s="26" t="n">
        <v>0.89</v>
      </c>
      <c r="H53" s="24" t="inlineStr">
        <is>
          <t>C</t>
        </is>
      </c>
    </row>
    <row r="54">
      <c r="A54" s="24" t="inlineStr">
        <is>
          <t>E-1052</t>
        </is>
      </c>
      <c r="B54" s="24" t="inlineStr">
        <is>
          <t>Elif Arslan</t>
        </is>
      </c>
      <c r="C54" s="24" t="inlineStr">
        <is>
          <t>Müşteri Hizmetleri</t>
        </is>
      </c>
      <c r="D54" s="24" t="inlineStr">
        <is>
          <t>Mid</t>
        </is>
      </c>
      <c r="E54" s="25" t="n">
        <v>79</v>
      </c>
      <c r="F54" s="25" t="n">
        <v>80</v>
      </c>
      <c r="G54" s="26" t="n">
        <v>0.88</v>
      </c>
      <c r="H54" s="24" t="inlineStr">
        <is>
          <t>A</t>
        </is>
      </c>
    </row>
    <row r="55">
      <c r="A55" s="24" t="inlineStr">
        <is>
          <t>E-1053</t>
        </is>
      </c>
      <c r="B55" s="24" t="inlineStr">
        <is>
          <t>Ayşe Kaya</t>
        </is>
      </c>
      <c r="C55" s="24" t="inlineStr">
        <is>
          <t>Satış</t>
        </is>
      </c>
      <c r="D55" s="24" t="inlineStr">
        <is>
          <t>Junior</t>
        </is>
      </c>
      <c r="E55" s="25" t="n">
        <v>83</v>
      </c>
      <c r="F55" s="25" t="n">
        <v>96</v>
      </c>
      <c r="G55" s="26" t="n">
        <v>0.92</v>
      </c>
      <c r="H55" s="24" t="inlineStr">
        <is>
          <t>A+</t>
        </is>
      </c>
    </row>
    <row r="56">
      <c r="A56" s="24" t="inlineStr">
        <is>
          <t>E-1054</t>
        </is>
      </c>
      <c r="B56" s="24" t="inlineStr">
        <is>
          <t>Elif Arslan</t>
        </is>
      </c>
      <c r="C56" s="24" t="inlineStr">
        <is>
          <t>Finans</t>
        </is>
      </c>
      <c r="D56" s="24" t="inlineStr">
        <is>
          <t>Mid</t>
        </is>
      </c>
      <c r="E56" s="25" t="n">
        <v>73</v>
      </c>
      <c r="F56" s="25" t="n">
        <v>85</v>
      </c>
      <c r="G56" s="26" t="n">
        <v>0.68</v>
      </c>
      <c r="H56" s="24" t="inlineStr">
        <is>
          <t>A+</t>
        </is>
      </c>
    </row>
    <row r="57">
      <c r="A57" s="24" t="inlineStr">
        <is>
          <t>E-1055</t>
        </is>
      </c>
      <c r="B57" s="24" t="inlineStr">
        <is>
          <t>Ali Yıldız</t>
        </is>
      </c>
      <c r="C57" s="24" t="inlineStr">
        <is>
          <t>İK</t>
        </is>
      </c>
      <c r="D57" s="24" t="inlineStr">
        <is>
          <t>Junior</t>
        </is>
      </c>
      <c r="E57" s="25" t="n">
        <v>82</v>
      </c>
      <c r="F57" s="25" t="n">
        <v>82</v>
      </c>
      <c r="G57" s="26" t="n">
        <v>0.77</v>
      </c>
      <c r="H57" s="24" t="inlineStr">
        <is>
          <t>A</t>
        </is>
      </c>
    </row>
    <row r="58">
      <c r="A58" s="24" t="inlineStr">
        <is>
          <t>E-1056</t>
        </is>
      </c>
      <c r="B58" s="24" t="inlineStr">
        <is>
          <t>Selin Çelik</t>
        </is>
      </c>
      <c r="C58" s="24" t="inlineStr">
        <is>
          <t>Operasyon</t>
        </is>
      </c>
      <c r="D58" s="24" t="inlineStr">
        <is>
          <t>Mid</t>
        </is>
      </c>
      <c r="E58" s="25" t="n">
        <v>89</v>
      </c>
      <c r="F58" s="25" t="n">
        <v>90</v>
      </c>
      <c r="G58" s="26" t="n">
        <v>0.72</v>
      </c>
      <c r="H58" s="24" t="inlineStr">
        <is>
          <t>A</t>
        </is>
      </c>
    </row>
    <row r="59">
      <c r="A59" s="24" t="inlineStr">
        <is>
          <t>E-1057</t>
        </is>
      </c>
      <c r="B59" s="24" t="inlineStr">
        <is>
          <t>Ali Yıldız</t>
        </is>
      </c>
      <c r="C59" s="24" t="inlineStr">
        <is>
          <t>Pazarlama</t>
        </is>
      </c>
      <c r="D59" s="24" t="inlineStr">
        <is>
          <t>Junior</t>
        </is>
      </c>
      <c r="E59" s="25" t="n">
        <v>92</v>
      </c>
      <c r="F59" s="25" t="n">
        <v>82</v>
      </c>
      <c r="G59" s="26" t="n">
        <v>0.83</v>
      </c>
      <c r="H59" s="24" t="inlineStr">
        <is>
          <t>C</t>
        </is>
      </c>
    </row>
    <row r="60">
      <c r="A60" s="24" t="inlineStr">
        <is>
          <t>E-1058</t>
        </is>
      </c>
      <c r="B60" s="24" t="inlineStr">
        <is>
          <t>Ayşe Kaya</t>
        </is>
      </c>
      <c r="C60" s="24" t="inlineStr">
        <is>
          <t>Operasyon</t>
        </is>
      </c>
      <c r="D60" s="24" t="inlineStr">
        <is>
          <t>Mid</t>
        </is>
      </c>
      <c r="E60" s="25" t="n">
        <v>82</v>
      </c>
      <c r="F60" s="25" t="n">
        <v>91</v>
      </c>
      <c r="G60" s="26" t="n">
        <v>0.98</v>
      </c>
      <c r="H60" s="24" t="inlineStr">
        <is>
          <t>A</t>
        </is>
      </c>
    </row>
    <row r="61">
      <c r="A61" s="24" t="inlineStr">
        <is>
          <t>E-1059</t>
        </is>
      </c>
      <c r="B61" s="24" t="inlineStr">
        <is>
          <t>Ayşe Kaya</t>
        </is>
      </c>
      <c r="C61" s="24" t="inlineStr">
        <is>
          <t>İK</t>
        </is>
      </c>
      <c r="D61" s="24" t="inlineStr">
        <is>
          <t>Mid</t>
        </is>
      </c>
      <c r="E61" s="25" t="n">
        <v>90</v>
      </c>
      <c r="F61" s="25" t="n">
        <v>84</v>
      </c>
      <c r="G61" s="26" t="n">
        <v>0.77</v>
      </c>
      <c r="H61" s="24" t="inlineStr">
        <is>
          <t>B</t>
        </is>
      </c>
    </row>
    <row r="62">
      <c r="A62" s="24" t="inlineStr">
        <is>
          <t>E-1060</t>
        </is>
      </c>
      <c r="B62" s="24" t="inlineStr">
        <is>
          <t>Mehmet Demir</t>
        </is>
      </c>
      <c r="C62" s="24" t="inlineStr">
        <is>
          <t>Satış</t>
        </is>
      </c>
      <c r="D62" s="24" t="inlineStr">
        <is>
          <t>Junior</t>
        </is>
      </c>
      <c r="E62" s="25" t="n">
        <v>77</v>
      </c>
      <c r="F62" s="25" t="n">
        <v>64</v>
      </c>
      <c r="G62" s="26" t="n">
        <v>0.86</v>
      </c>
      <c r="H62" s="24" t="inlineStr">
        <is>
          <t>C</t>
        </is>
      </c>
    </row>
    <row r="63">
      <c r="A63" s="24" t="inlineStr">
        <is>
          <t>E-1061</t>
        </is>
      </c>
      <c r="B63" s="24" t="inlineStr">
        <is>
          <t>Ayşe Kaya</t>
        </is>
      </c>
      <c r="C63" s="24" t="inlineStr">
        <is>
          <t>Operasyon</t>
        </is>
      </c>
      <c r="D63" s="24" t="inlineStr">
        <is>
          <t>Mid</t>
        </is>
      </c>
      <c r="E63" s="25" t="n">
        <v>73</v>
      </c>
      <c r="F63" s="25" t="n">
        <v>71</v>
      </c>
      <c r="G63" s="26" t="n">
        <v>0.75</v>
      </c>
      <c r="H63" s="24" t="inlineStr">
        <is>
          <t>B</t>
        </is>
      </c>
    </row>
    <row r="64">
      <c r="A64" s="24" t="inlineStr">
        <is>
          <t>E-1062</t>
        </is>
      </c>
      <c r="B64" s="24" t="inlineStr">
        <is>
          <t>Zeynep Şahin</t>
        </is>
      </c>
      <c r="C64" s="24" t="inlineStr">
        <is>
          <t>Müşteri Hizmetleri</t>
        </is>
      </c>
      <c r="D64" s="24" t="inlineStr">
        <is>
          <t>Senior</t>
        </is>
      </c>
      <c r="E64" s="25" t="n">
        <v>86</v>
      </c>
      <c r="F64" s="25" t="n">
        <v>88</v>
      </c>
      <c r="G64" s="26" t="n">
        <v>1.03</v>
      </c>
      <c r="H64" s="24" t="inlineStr">
        <is>
          <t>A</t>
        </is>
      </c>
    </row>
    <row r="65">
      <c r="A65" s="24" t="inlineStr">
        <is>
          <t>E-1063</t>
        </is>
      </c>
      <c r="B65" s="24" t="inlineStr">
        <is>
          <t>Elif Arslan</t>
        </is>
      </c>
      <c r="C65" s="24" t="inlineStr">
        <is>
          <t>Finans</t>
        </is>
      </c>
      <c r="D65" s="24" t="inlineStr">
        <is>
          <t>Lead</t>
        </is>
      </c>
      <c r="E65" s="25" t="n">
        <v>70</v>
      </c>
      <c r="F65" s="25" t="n">
        <v>58</v>
      </c>
      <c r="G65" s="26" t="n">
        <v>0.6899999999999999</v>
      </c>
      <c r="H65" s="24" t="inlineStr">
        <is>
          <t>C</t>
        </is>
      </c>
    </row>
    <row r="66">
      <c r="A66" s="24" t="inlineStr">
        <is>
          <t>E-1064</t>
        </is>
      </c>
      <c r="B66" s="24" t="inlineStr">
        <is>
          <t>Selin Çelik</t>
        </is>
      </c>
      <c r="C66" s="24" t="inlineStr">
        <is>
          <t>İK</t>
        </is>
      </c>
      <c r="D66" s="24" t="inlineStr">
        <is>
          <t>Mid</t>
        </is>
      </c>
      <c r="E66" s="25" t="n">
        <v>93</v>
      </c>
      <c r="F66" s="25" t="n">
        <v>85</v>
      </c>
      <c r="G66" s="26" t="n">
        <v>0.98</v>
      </c>
      <c r="H66" s="24" t="inlineStr">
        <is>
          <t>B</t>
        </is>
      </c>
    </row>
    <row r="67">
      <c r="A67" s="24" t="inlineStr">
        <is>
          <t>E-1065</t>
        </is>
      </c>
      <c r="B67" s="24" t="inlineStr">
        <is>
          <t>Ayşe Kaya</t>
        </is>
      </c>
      <c r="C67" s="24" t="inlineStr">
        <is>
          <t>Yazılım</t>
        </is>
      </c>
      <c r="D67" s="24" t="inlineStr">
        <is>
          <t>Lead</t>
        </is>
      </c>
      <c r="E67" s="25" t="n">
        <v>78</v>
      </c>
      <c r="F67" s="25" t="n">
        <v>93</v>
      </c>
      <c r="G67" s="26" t="n">
        <v>0.59</v>
      </c>
      <c r="H67" s="24" t="inlineStr">
        <is>
          <t>A+</t>
        </is>
      </c>
    </row>
    <row r="68">
      <c r="A68" s="24" t="inlineStr">
        <is>
          <t>E-1066</t>
        </is>
      </c>
      <c r="B68" s="24" t="inlineStr">
        <is>
          <t>Mehmet Demir</t>
        </is>
      </c>
      <c r="C68" s="24" t="inlineStr">
        <is>
          <t>Satış</t>
        </is>
      </c>
      <c r="D68" s="24" t="inlineStr">
        <is>
          <t>Lead</t>
        </is>
      </c>
      <c r="E68" s="25" t="n">
        <v>77</v>
      </c>
      <c r="F68" s="25" t="n">
        <v>71</v>
      </c>
      <c r="G68" s="26" t="n">
        <v>0.97</v>
      </c>
      <c r="H68" s="24" t="inlineStr">
        <is>
          <t>B</t>
        </is>
      </c>
    </row>
    <row r="69">
      <c r="A69" s="24" t="inlineStr">
        <is>
          <t>E-1067</t>
        </is>
      </c>
      <c r="B69" s="24" t="inlineStr">
        <is>
          <t>Ayşe Kaya</t>
        </is>
      </c>
      <c r="C69" s="24" t="inlineStr">
        <is>
          <t>Yazılım</t>
        </is>
      </c>
      <c r="D69" s="24" t="inlineStr">
        <is>
          <t>Senior</t>
        </is>
      </c>
      <c r="E69" s="25" t="n">
        <v>94</v>
      </c>
      <c r="F69" s="25" t="n">
        <v>93</v>
      </c>
      <c r="G69" s="26" t="n">
        <v>0.98</v>
      </c>
      <c r="H69" s="24" t="inlineStr">
        <is>
          <t>B</t>
        </is>
      </c>
    </row>
    <row r="70">
      <c r="A70" s="24" t="inlineStr">
        <is>
          <t>E-1068</t>
        </is>
      </c>
      <c r="B70" s="24" t="inlineStr">
        <is>
          <t>Elif Arslan</t>
        </is>
      </c>
      <c r="C70" s="24" t="inlineStr">
        <is>
          <t>Müşteri Hizmetleri</t>
        </is>
      </c>
      <c r="D70" s="24" t="inlineStr">
        <is>
          <t>Mid</t>
        </is>
      </c>
      <c r="E70" s="25" t="n">
        <v>70</v>
      </c>
      <c r="F70" s="25" t="n">
        <v>45</v>
      </c>
      <c r="G70" s="26" t="n">
        <v>0.8</v>
      </c>
      <c r="H70" s="24" t="inlineStr">
        <is>
          <t>D</t>
        </is>
      </c>
    </row>
    <row r="71">
      <c r="A71" s="24" t="inlineStr">
        <is>
          <t>E-1069</t>
        </is>
      </c>
      <c r="B71" s="24" t="inlineStr">
        <is>
          <t>Burak Aydın</t>
        </is>
      </c>
      <c r="C71" s="24" t="inlineStr">
        <is>
          <t>Yazılım</t>
        </is>
      </c>
      <c r="D71" s="24" t="inlineStr">
        <is>
          <t>Junior</t>
        </is>
      </c>
      <c r="E71" s="25" t="n">
        <v>79</v>
      </c>
      <c r="F71" s="25" t="n">
        <v>67</v>
      </c>
      <c r="G71" s="26" t="n">
        <v>0.87</v>
      </c>
      <c r="H71" s="24" t="inlineStr">
        <is>
          <t>C</t>
        </is>
      </c>
    </row>
    <row r="72">
      <c r="A72" s="24" t="inlineStr">
        <is>
          <t>E-1070</t>
        </is>
      </c>
      <c r="B72" s="24" t="inlineStr">
        <is>
          <t>Zeynep Şahin</t>
        </is>
      </c>
      <c r="C72" s="24" t="inlineStr">
        <is>
          <t>Satış</t>
        </is>
      </c>
      <c r="D72" s="24" t="inlineStr">
        <is>
          <t>Mid</t>
        </is>
      </c>
      <c r="E72" s="25" t="n">
        <v>70</v>
      </c>
      <c r="F72" s="25" t="n">
        <v>83</v>
      </c>
      <c r="G72" s="26" t="n">
        <v>0.79</v>
      </c>
      <c r="H72" s="24" t="inlineStr">
        <is>
          <t>A+</t>
        </is>
      </c>
    </row>
    <row r="73">
      <c r="A73" s="24" t="inlineStr">
        <is>
          <t>E-1071</t>
        </is>
      </c>
      <c r="B73" s="24" t="inlineStr">
        <is>
          <t>Elif Arslan</t>
        </is>
      </c>
      <c r="C73" s="24" t="inlineStr">
        <is>
          <t>Finans</t>
        </is>
      </c>
      <c r="D73" s="24" t="inlineStr">
        <is>
          <t>Mid</t>
        </is>
      </c>
      <c r="E73" s="25" t="n">
        <v>84</v>
      </c>
      <c r="F73" s="25" t="n">
        <v>88</v>
      </c>
      <c r="G73" s="26" t="n">
        <v>0.74</v>
      </c>
      <c r="H73" s="24" t="inlineStr">
        <is>
          <t>A</t>
        </is>
      </c>
    </row>
    <row r="74">
      <c r="A74" s="24" t="inlineStr">
        <is>
          <t>E-1072</t>
        </is>
      </c>
      <c r="B74" s="24" t="inlineStr">
        <is>
          <t>Selin Çelik</t>
        </is>
      </c>
      <c r="C74" s="24" t="inlineStr">
        <is>
          <t>Operasyon</t>
        </is>
      </c>
      <c r="D74" s="24" t="inlineStr">
        <is>
          <t>Lead</t>
        </is>
      </c>
      <c r="E74" s="25" t="n">
        <v>70</v>
      </c>
      <c r="F74" s="25" t="n">
        <v>57</v>
      </c>
      <c r="G74" s="26" t="n">
        <v>0.8100000000000001</v>
      </c>
      <c r="H74" s="24" t="inlineStr">
        <is>
          <t>C</t>
        </is>
      </c>
    </row>
    <row r="75">
      <c r="A75" s="24" t="inlineStr">
        <is>
          <t>E-1073</t>
        </is>
      </c>
      <c r="B75" s="24" t="inlineStr">
        <is>
          <t>Selin Çelik</t>
        </is>
      </c>
      <c r="C75" s="24" t="inlineStr">
        <is>
          <t>Müşteri Hizmetleri</t>
        </is>
      </c>
      <c r="D75" s="24" t="inlineStr">
        <is>
          <t>Lead</t>
        </is>
      </c>
      <c r="E75" s="25" t="n">
        <v>80</v>
      </c>
      <c r="F75" s="25" t="n">
        <v>84</v>
      </c>
      <c r="G75" s="26" t="n">
        <v>0.93</v>
      </c>
      <c r="H75" s="24" t="inlineStr">
        <is>
          <t>A</t>
        </is>
      </c>
    </row>
    <row r="76">
      <c r="A76" s="24" t="inlineStr">
        <is>
          <t>E-1074</t>
        </is>
      </c>
      <c r="B76" s="24" t="inlineStr">
        <is>
          <t>Burak Aydın</t>
        </is>
      </c>
      <c r="C76" s="24" t="inlineStr">
        <is>
          <t>Pazarlama</t>
        </is>
      </c>
      <c r="D76" s="24" t="inlineStr">
        <is>
          <t>Senior</t>
        </is>
      </c>
      <c r="E76" s="25" t="n">
        <v>76</v>
      </c>
      <c r="F76" s="25" t="n">
        <v>51</v>
      </c>
      <c r="G76" s="26" t="n">
        <v>0.92</v>
      </c>
      <c r="H76" s="24" t="inlineStr">
        <is>
          <t>D</t>
        </is>
      </c>
    </row>
    <row r="77">
      <c r="A77" s="24" t="inlineStr">
        <is>
          <t>E-1075</t>
        </is>
      </c>
      <c r="B77" s="24" t="inlineStr">
        <is>
          <t>Burak Aydın</t>
        </is>
      </c>
      <c r="C77" s="24" t="inlineStr">
        <is>
          <t>Operasyon</t>
        </is>
      </c>
      <c r="D77" s="24" t="inlineStr">
        <is>
          <t>Senior</t>
        </is>
      </c>
      <c r="E77" s="25" t="n">
        <v>88</v>
      </c>
      <c r="F77" s="25" t="n">
        <v>75</v>
      </c>
      <c r="G77" s="26" t="n">
        <v>0.93</v>
      </c>
      <c r="H77" s="24" t="inlineStr">
        <is>
          <t>C</t>
        </is>
      </c>
    </row>
    <row r="78">
      <c r="A78" s="24" t="inlineStr">
        <is>
          <t>E-1076</t>
        </is>
      </c>
      <c r="B78" s="24" t="inlineStr">
        <is>
          <t>Ali Yıldız</t>
        </is>
      </c>
      <c r="C78" s="24" t="inlineStr">
        <is>
          <t>İK</t>
        </is>
      </c>
      <c r="D78" s="24" t="inlineStr">
        <is>
          <t>Senior</t>
        </is>
      </c>
      <c r="E78" s="25" t="n">
        <v>95</v>
      </c>
      <c r="F78" s="25" t="n">
        <v>105</v>
      </c>
      <c r="G78" s="26" t="n">
        <v>0.92</v>
      </c>
      <c r="H78" s="24" t="inlineStr">
        <is>
          <t>A+</t>
        </is>
      </c>
    </row>
    <row r="79">
      <c r="A79" s="24" t="inlineStr">
        <is>
          <t>E-1077</t>
        </is>
      </c>
      <c r="B79" s="24" t="inlineStr">
        <is>
          <t>Burak Aydın</t>
        </is>
      </c>
      <c r="C79" s="24" t="inlineStr">
        <is>
          <t>İK</t>
        </is>
      </c>
      <c r="D79" s="24" t="inlineStr">
        <is>
          <t>Junior</t>
        </is>
      </c>
      <c r="E79" s="25" t="n">
        <v>95</v>
      </c>
      <c r="F79" s="25" t="n">
        <v>95</v>
      </c>
      <c r="G79" s="26" t="n">
        <v>0.6</v>
      </c>
      <c r="H79" s="24" t="inlineStr">
        <is>
          <t>A</t>
        </is>
      </c>
    </row>
    <row r="80">
      <c r="A80" s="24" t="inlineStr">
        <is>
          <t>E-1078</t>
        </is>
      </c>
      <c r="B80" s="24" t="inlineStr">
        <is>
          <t>Selin Çelik</t>
        </is>
      </c>
      <c r="C80" s="24" t="inlineStr">
        <is>
          <t>İK</t>
        </is>
      </c>
      <c r="D80" s="24" t="inlineStr">
        <is>
          <t>Junior</t>
        </is>
      </c>
      <c r="E80" s="25" t="n">
        <v>88</v>
      </c>
      <c r="F80" s="25" t="n">
        <v>93</v>
      </c>
      <c r="G80" s="26" t="n">
        <v>0.6</v>
      </c>
      <c r="H80" s="24" t="inlineStr">
        <is>
          <t>A</t>
        </is>
      </c>
    </row>
    <row r="81">
      <c r="A81" s="24" t="inlineStr">
        <is>
          <t>E-1079</t>
        </is>
      </c>
      <c r="B81" s="24" t="inlineStr">
        <is>
          <t>Ayşe Kaya</t>
        </is>
      </c>
      <c r="C81" s="24" t="inlineStr">
        <is>
          <t>İK</t>
        </is>
      </c>
      <c r="D81" s="24" t="inlineStr">
        <is>
          <t>Senior</t>
        </is>
      </c>
      <c r="E81" s="25" t="n">
        <v>94</v>
      </c>
      <c r="F81" s="25" t="n">
        <v>104</v>
      </c>
      <c r="G81" s="26" t="n">
        <v>0.5600000000000001</v>
      </c>
      <c r="H81" s="24" t="inlineStr">
        <is>
          <t>A+</t>
        </is>
      </c>
    </row>
  </sheetData>
  <autoFilter ref="A1:H8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7"/>
  <sheetViews>
    <sheetView showGridLines="0" workbookViewId="0">
      <selection activeCell="A1" sqref="A1"/>
    </sheetView>
  </sheetViews>
  <sheetFormatPr baseColWidth="8" defaultRowHeight="15"/>
  <cols>
    <col width="17" customWidth="1" min="1" max="1"/>
    <col width="10" customWidth="1" min="2" max="2"/>
    <col width="13" customWidth="1" min="3" max="3"/>
    <col width="2" customWidth="1" min="4" max="4"/>
    <col width="11" customWidth="1" min="5" max="5"/>
    <col width="9" customWidth="1" min="6" max="6"/>
  </cols>
  <sheetData>
    <row r="1">
      <c r="A1" s="23" t="inlineStr">
        <is>
          <t>DEPARTMAN</t>
        </is>
      </c>
      <c r="B1" s="23" t="inlineStr">
        <is>
          <t>ÇALIŞAN</t>
        </is>
      </c>
      <c r="C1" s="23" t="inlineStr">
        <is>
          <t>ORT. SKOR</t>
        </is>
      </c>
      <c r="E1" s="23" t="inlineStr">
        <is>
          <t>SINIF</t>
        </is>
      </c>
      <c r="F1" s="23" t="inlineStr">
        <is>
          <t>ADET</t>
        </is>
      </c>
    </row>
    <row r="2">
      <c r="A2" s="27" t="inlineStr">
        <is>
          <t>Yazılım</t>
        </is>
      </c>
      <c r="B2" s="28">
        <f>COUNTIFS('Veri'!$C$2:$C$5000,"Yazılım")</f>
        <v/>
      </c>
      <c r="C2" s="29">
        <f>IFERROR(AVERAGEIFS('Veri'!$F$2:$F$5000,'Veri'!$C$2:$C$5000,"Yazılım"),0)</f>
        <v/>
      </c>
      <c r="E2" s="27" t="inlineStr">
        <is>
          <t>A+</t>
        </is>
      </c>
      <c r="F2" s="28">
        <f>COUNTIFS('Veri'!$H$2:$H$5000,"A+")</f>
        <v/>
      </c>
    </row>
    <row r="3">
      <c r="A3" s="27" t="inlineStr">
        <is>
          <t>Pazarlama</t>
        </is>
      </c>
      <c r="B3" s="28">
        <f>COUNTIFS('Veri'!$C$2:$C$5000,"Pazarlama")</f>
        <v/>
      </c>
      <c r="C3" s="29">
        <f>IFERROR(AVERAGEIFS('Veri'!$F$2:$F$5000,'Veri'!$C$2:$C$5000,"Pazarlama"),0)</f>
        <v/>
      </c>
      <c r="E3" s="27" t="inlineStr">
        <is>
          <t>A</t>
        </is>
      </c>
      <c r="F3" s="28">
        <f>COUNTIFS('Veri'!$H$2:$H$5000,"A")</f>
        <v/>
      </c>
    </row>
    <row r="4">
      <c r="A4" s="27" t="inlineStr">
        <is>
          <t>Satış</t>
        </is>
      </c>
      <c r="B4" s="28">
        <f>COUNTIFS('Veri'!$C$2:$C$5000,"Satış")</f>
        <v/>
      </c>
      <c r="C4" s="29">
        <f>IFERROR(AVERAGEIFS('Veri'!$F$2:$F$5000,'Veri'!$C$2:$C$5000,"Satış"),0)</f>
        <v/>
      </c>
      <c r="E4" s="27" t="inlineStr">
        <is>
          <t>B</t>
        </is>
      </c>
      <c r="F4" s="28">
        <f>COUNTIFS('Veri'!$H$2:$H$5000,"B")</f>
        <v/>
      </c>
    </row>
    <row r="5">
      <c r="A5" s="27" t="inlineStr">
        <is>
          <t>Operasyon</t>
        </is>
      </c>
      <c r="B5" s="28">
        <f>COUNTIFS('Veri'!$C$2:$C$5000,"Operasyon")</f>
        <v/>
      </c>
      <c r="C5" s="29">
        <f>IFERROR(AVERAGEIFS('Veri'!$F$2:$F$5000,'Veri'!$C$2:$C$5000,"Operasyon"),0)</f>
        <v/>
      </c>
      <c r="E5" s="27" t="inlineStr">
        <is>
          <t>C</t>
        </is>
      </c>
      <c r="F5" s="28">
        <f>COUNTIFS('Veri'!$H$2:$H$5000,"C")</f>
        <v/>
      </c>
    </row>
    <row r="6">
      <c r="A6" s="27" t="inlineStr">
        <is>
          <t>Finans</t>
        </is>
      </c>
      <c r="B6" s="28">
        <f>COUNTIFS('Veri'!$C$2:$C$5000,"Finans")</f>
        <v/>
      </c>
      <c r="C6" s="29">
        <f>IFERROR(AVERAGEIFS('Veri'!$F$2:$F$5000,'Veri'!$C$2:$C$5000,"Finans"),0)</f>
        <v/>
      </c>
      <c r="E6" s="27" t="inlineStr">
        <is>
          <t>D</t>
        </is>
      </c>
      <c r="F6" s="28">
        <f>COUNTIFS('Veri'!$H$2:$H$5000,"D")</f>
        <v/>
      </c>
    </row>
    <row r="7">
      <c r="A7" s="27" t="inlineStr">
        <is>
          <t>İK</t>
        </is>
      </c>
      <c r="B7" s="28">
        <f>COUNTIFS('Veri'!$C$2:$C$5000,"İK")</f>
        <v/>
      </c>
      <c r="C7" s="29">
        <f>IFERROR(AVERAGEIFS('Veri'!$F$2:$F$5000,'Veri'!$C$2:$C$5000,"İK"),0)</f>
        <v/>
      </c>
    </row>
    <row r="8">
      <c r="A8" s="27" t="inlineStr">
        <is>
          <t>Müşteri Hizmetleri</t>
        </is>
      </c>
      <c r="B8" s="28">
        <f>COUNTIFS('Veri'!$C$2:$C$5000,"Müşteri Hizmetleri")</f>
        <v/>
      </c>
      <c r="C8" s="29">
        <f>IFERROR(AVERAGEIFS('Veri'!$F$2:$F$5000,'Veri'!$C$2:$C$5000,"Müşteri Hizmetleri"),0)</f>
        <v/>
      </c>
    </row>
    <row r="16">
      <c r="A16" s="30" t="inlineStr">
        <is>
          <t>KPI HESAPLAMALARI</t>
        </is>
      </c>
      <c r="B16" s="31" t="n"/>
    </row>
    <row r="17">
      <c r="A17" s="32" t="inlineStr">
        <is>
          <t>Toplam Çalışan</t>
        </is>
      </c>
      <c r="B17" s="33">
        <f>COUNTA('Veri'!$A$2:$A$5000)</f>
        <v/>
      </c>
    </row>
    <row r="18">
      <c r="A18" s="32" t="inlineStr">
        <is>
          <t>Ort. Hedef</t>
        </is>
      </c>
      <c r="B18" s="34">
        <f>AVERAGE('Veri'!$E$2:$E$5000)</f>
        <v/>
      </c>
    </row>
    <row r="19">
      <c r="A19" s="32" t="inlineStr">
        <is>
          <t>Ort. Gerçekleşen</t>
        </is>
      </c>
      <c r="B19" s="34">
        <f>AVERAGE('Veri'!$F$2:$F$5000)</f>
        <v/>
      </c>
    </row>
    <row r="20">
      <c r="A20" s="32" t="inlineStr">
        <is>
          <t>Ort. Tamamlama %</t>
        </is>
      </c>
      <c r="B20" s="35">
        <f>AVERAGE('Veri'!$G$2:$G$5000)</f>
        <v/>
      </c>
    </row>
    <row r="21">
      <c r="A21" s="32" t="inlineStr">
        <is>
          <t>A+ Sayısı</t>
        </is>
      </c>
      <c r="B21" s="33">
        <f>COUNTIFS('Veri'!$H$2:$H$5000,"A+")</f>
        <v/>
      </c>
    </row>
    <row r="22">
      <c r="A22" s="32" t="inlineStr">
        <is>
          <t>A Sayısı</t>
        </is>
      </c>
      <c r="B22" s="33">
        <f>COUNTIFS('Veri'!$H$2:$H$5000,"A")</f>
        <v/>
      </c>
    </row>
    <row r="23">
      <c r="A23" s="32" t="inlineStr">
        <is>
          <t>B Sayısı</t>
        </is>
      </c>
      <c r="B23" s="33">
        <f>COUNTIFS('Veri'!$H$2:$H$5000,"B")</f>
        <v/>
      </c>
    </row>
    <row r="24">
      <c r="A24" s="32" t="inlineStr">
        <is>
          <t>C Sayısı</t>
        </is>
      </c>
      <c r="B24" s="33">
        <f>COUNTIFS('Veri'!$H$2:$H$5000,"C")</f>
        <v/>
      </c>
    </row>
    <row r="25">
      <c r="A25" s="32" t="inlineStr">
        <is>
          <t>D Sayısı</t>
        </is>
      </c>
      <c r="B25" s="33">
        <f>COUNTIFS('Veri'!$H$2:$H$5000,"D")</f>
        <v/>
      </c>
    </row>
    <row r="26">
      <c r="A26" s="32" t="inlineStr">
        <is>
          <t>En İyi Departman</t>
        </is>
      </c>
      <c r="B26" s="36">
        <f>INDEX($A$2:$A$8,MATCH(MAX($C$2:$C$8),$C$2:$C$8,0))</f>
        <v/>
      </c>
    </row>
    <row r="27">
      <c r="A27" s="32" t="inlineStr">
        <is>
          <t>En İyi Departman Skor</t>
        </is>
      </c>
      <c r="B27" s="34">
        <f>MAX($C$2:$C$8)</f>
        <v/>
      </c>
    </row>
  </sheetData>
  <conditionalFormatting sqref="C2:C8">
    <cfRule type="colorScale" priority="1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F2:F6">
    <cfRule type="dataBar" priority="2">
      <dataBar>
        <cfvo type="min"/>
        <cfvo type="max"/>
        <color rgb="004F46E5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2026-06-02T15:44:52Z</dcterms:created>
  <dcterms:modified xmlns:dcterms="http://purl.org/dc/terms/" xmlns:xsi="http://www.w3.org/2001/XMLSchema-instance" xsi:type="dcterms:W3CDTF">2026-06-02T15:44:52Z</dcterms:modified>
</cp:coreProperties>
</file>