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'Veri'!$A$1:$D$85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mmm yyyy"/>
    <numFmt numFmtId="166" formatCode="#,##0&quot; ₺&quot;;(#,##0)&quot; ₺&quot;"/>
    <numFmt numFmtId="167" formatCode="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DB2777"/>
      </patternFill>
    </fill>
    <fill>
      <patternFill patternType="solid">
        <fgColor rgb="000D9488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4" borderId="0" pivotButton="0" quotePrefix="0" xfId="0"/>
    <xf numFmtId="0" fontId="8" fillId="4" borderId="0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6" borderId="2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9" fillId="4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6" fontId="10" fillId="4" borderId="5" applyAlignment="1" pivotButton="0" quotePrefix="0" xfId="0">
      <alignment horizontal="left" vertical="center" indent="1"/>
    </xf>
    <xf numFmtId="167" fontId="10" fillId="4" borderId="5" applyAlignment="1" pivotButton="0" quotePrefix="0" xfId="0">
      <alignment horizontal="left" vertical="center" indent="1"/>
    </xf>
    <xf numFmtId="49" fontId="10" fillId="4" borderId="5" applyAlignment="1" pivotButton="0" quotePrefix="0" xfId="0">
      <alignment horizontal="left" vertical="center" indent="1"/>
    </xf>
    <xf numFmtId="0" fontId="11" fillId="4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4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165" fontId="5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0" fontId="6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Bütçe vs Gerçekleşen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'Hesaplar'!$C$2:$C$13</f>
            </numRef>
          </val>
        </ser>
        <ser>
          <idx val="1"/>
          <order val="1"/>
          <tx>
            <strRef>
              <f>'Hesaplar'!D1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'Hesaplar'!$D$2:$D$13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Kümülatif Bütçe Kullanımı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'Hesaplar'!H1</f>
            </strRef>
          </tx>
          <spPr>
            <a:ln xmlns:a="http://schemas.openxmlformats.org/drawingml/2006/main" w="22000">
              <a:solidFill>
                <a:srgbClr val="DB2777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DB2777"/>
              </a:solidFill>
              <a:ln xmlns:a="http://schemas.openxmlformats.org/drawingml/2006/main">
                <a:solidFill>
                  <a:srgbClr val="DB2777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'Hesaplar'!$H$2:$H$13</f>
            </numRef>
          </val>
          <smooth val="0"/>
        </ser>
        <ser>
          <idx val="1"/>
          <order val="1"/>
          <tx>
            <strRef>
              <f>'Hesaplar'!G1</f>
            </strRef>
          </tx>
          <spPr>
            <a:ln xmlns:a="http://schemas.openxmlformats.org/drawingml/2006/main" w="28000">
              <a:solidFill>
                <a:srgbClr val="71717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'Hesaplar'!$G$2:$G$13</f>
            </numRef>
          </val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Kategori Bazında Gider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'Hesaplar'!L1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'Hesaplar'!$J$2:$J$8</f>
            </strRef>
          </cat>
          <val>
            <numRef>
              <f>'Hesaplar'!$L$2:$L$8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Bütçe Sapma % (Kategori)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'Hesaplar'!N1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'Hesaplar'!$J$2:$J$8</f>
            </strRef>
          </cat>
          <val>
            <numRef>
              <f>'Hesaplar'!$N$2:$N$8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.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C1" authorId="0" shapeId="0">
      <text>
        <t>GİRİŞ: Bütçe ve Gerçekleşen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Bütçe &amp; Gi̇der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12 ay · ₺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BÜTÇE</t>
        </is>
      </c>
      <c r="C10" s="13" t="n"/>
      <c r="D10" s="14" t="n"/>
      <c r="E10" s="12" t="inlineStr">
        <is>
          <t>TOPLAM GİDER</t>
        </is>
      </c>
      <c r="F10" s="13" t="n"/>
      <c r="G10" s="14" t="n"/>
      <c r="H10" s="12" t="inlineStr">
        <is>
          <t>KALAN BÜTÇE</t>
        </is>
      </c>
      <c r="I10" s="13" t="n"/>
      <c r="J10" s="14" t="n"/>
      <c r="K10" s="12" t="inlineStr">
        <is>
          <t>KULLANIM ORANI</t>
        </is>
      </c>
      <c r="L10" s="13" t="n"/>
      <c r="M10" s="14" t="n"/>
      <c r="N10" s="12" t="inlineStr">
        <is>
          <t>EN YÜKSEK SAPMA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Hesaplar!$B$18</f>
        <v/>
      </c>
      <c r="F11" s="13" t="n"/>
      <c r="G11" s="14" t="n"/>
      <c r="H11" s="15">
        <f>Hesaplar!$B$19</f>
        <v/>
      </c>
      <c r="I11" s="13" t="n"/>
      <c r="J11" s="14" t="n"/>
      <c r="K11" s="16">
        <f>Hesaplar!$B$20</f>
        <v/>
      </c>
      <c r="L11" s="13" t="n"/>
      <c r="M11" s="14" t="n"/>
      <c r="N11" s="17">
        <f>Hesaplar!$B$21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12 ay · tüm kategoriler</t>
        </is>
      </c>
      <c r="C12" s="4" t="n"/>
      <c r="D12" s="19" t="n"/>
      <c r="E12" s="18" t="inlineStr">
        <is>
          <t>Yıl başından bugüne</t>
        </is>
      </c>
      <c r="F12" s="4" t="n"/>
      <c r="G12" s="19" t="n"/>
      <c r="H12" s="18" t="inlineStr">
        <is>
          <t>Bütçe − Gerçekleşen</t>
        </is>
      </c>
      <c r="I12" s="4" t="n"/>
      <c r="J12" s="19" t="n"/>
      <c r="K12" s="18" t="inlineStr">
        <is>
          <t>Gerçekleşen / Bütçe</t>
        </is>
      </c>
      <c r="L12" s="4" t="n"/>
      <c r="M12" s="19" t="n"/>
      <c r="N12" s="18" t="inlineStr">
        <is>
          <t>Kategori bazında</t>
        </is>
      </c>
      <c r="O12" s="4" t="n"/>
      <c r="P12" s="19" t="n"/>
      <c r="Q12" s="1" t="n"/>
      <c r="R12" s="1" t="n"/>
      <c r="S12" s="1" t="n"/>
    </row>
    <row r="13" ht="10" customHeight="1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AYLIK PERFORMANS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KATEGORİ BAZINDA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4" customWidth="1" min="3" max="3"/>
    <col width="14" customWidth="1" min="4" max="4"/>
  </cols>
  <sheetData>
    <row r="1">
      <c r="A1" s="23" t="inlineStr">
        <is>
          <t>AY BAŞI</t>
        </is>
      </c>
      <c r="B1" s="23" t="inlineStr">
        <is>
          <t>KATEGORI</t>
        </is>
      </c>
      <c r="C1" s="23" t="inlineStr">
        <is>
          <t>BÜTÇE</t>
        </is>
      </c>
      <c r="D1" s="23" t="inlineStr">
        <is>
          <t>GERÇEKLEŞEN</t>
        </is>
      </c>
    </row>
    <row r="2">
      <c r="A2" s="24" t="n">
        <v>45658</v>
      </c>
      <c r="B2" s="25" t="inlineStr">
        <is>
          <t>Personel</t>
        </is>
      </c>
      <c r="C2" s="26" t="n">
        <v>94000</v>
      </c>
      <c r="D2" s="26" t="n">
        <v>98400</v>
      </c>
    </row>
    <row r="3">
      <c r="A3" s="24" t="n">
        <v>45658</v>
      </c>
      <c r="B3" s="25" t="inlineStr">
        <is>
          <t>Pazarlama</t>
        </is>
      </c>
      <c r="C3" s="26" t="n">
        <v>103000</v>
      </c>
      <c r="D3" s="26" t="n">
        <v>107800</v>
      </c>
    </row>
    <row r="4">
      <c r="A4" s="24" t="n">
        <v>45658</v>
      </c>
      <c r="B4" s="25" t="inlineStr">
        <is>
          <t>Kira &amp; Aidat</t>
        </is>
      </c>
      <c r="C4" s="26" t="n">
        <v>101000</v>
      </c>
      <c r="D4" s="26" t="n">
        <v>104600</v>
      </c>
    </row>
    <row r="5">
      <c r="A5" s="24" t="n">
        <v>45658</v>
      </c>
      <c r="B5" s="25" t="inlineStr">
        <is>
          <t>Yazılım</t>
        </is>
      </c>
      <c r="C5" s="26" t="n">
        <v>172000</v>
      </c>
      <c r="D5" s="26" t="n">
        <v>146100</v>
      </c>
    </row>
    <row r="6">
      <c r="A6" s="24" t="n">
        <v>45658</v>
      </c>
      <c r="B6" s="25" t="inlineStr">
        <is>
          <t>Seyahat</t>
        </is>
      </c>
      <c r="C6" s="26" t="n">
        <v>123000</v>
      </c>
      <c r="D6" s="26" t="n">
        <v>119200</v>
      </c>
    </row>
    <row r="7">
      <c r="A7" s="24" t="n">
        <v>45658</v>
      </c>
      <c r="B7" s="25" t="inlineStr">
        <is>
          <t>Eğitim</t>
        </is>
      </c>
      <c r="C7" s="26" t="n">
        <v>158000</v>
      </c>
      <c r="D7" s="26" t="n">
        <v>150600</v>
      </c>
    </row>
    <row r="8">
      <c r="A8" s="24" t="n">
        <v>45658</v>
      </c>
      <c r="B8" s="25" t="inlineStr">
        <is>
          <t>Genel Gider</t>
        </is>
      </c>
      <c r="C8" s="26" t="n">
        <v>144000</v>
      </c>
      <c r="D8" s="26" t="n">
        <v>158100</v>
      </c>
    </row>
    <row r="9">
      <c r="A9" s="24" t="n">
        <v>45689</v>
      </c>
      <c r="B9" s="25" t="inlineStr">
        <is>
          <t>Personel</t>
        </is>
      </c>
      <c r="C9" s="26" t="n">
        <v>94000</v>
      </c>
      <c r="D9" s="26" t="n">
        <v>114500</v>
      </c>
    </row>
    <row r="10">
      <c r="A10" s="24" t="n">
        <v>45689</v>
      </c>
      <c r="B10" s="25" t="inlineStr">
        <is>
          <t>Pazarlama</t>
        </is>
      </c>
      <c r="C10" s="26" t="n">
        <v>103000</v>
      </c>
      <c r="D10" s="26" t="n">
        <v>123400</v>
      </c>
    </row>
    <row r="11">
      <c r="A11" s="24" t="n">
        <v>45689</v>
      </c>
      <c r="B11" s="25" t="inlineStr">
        <is>
          <t>Kira &amp; Aidat</t>
        </is>
      </c>
      <c r="C11" s="26" t="n">
        <v>101000</v>
      </c>
      <c r="D11" s="26" t="n">
        <v>103000</v>
      </c>
    </row>
    <row r="12">
      <c r="A12" s="24" t="n">
        <v>45689</v>
      </c>
      <c r="B12" s="25" t="inlineStr">
        <is>
          <t>Yazılım</t>
        </is>
      </c>
      <c r="C12" s="26" t="n">
        <v>172000</v>
      </c>
      <c r="D12" s="26" t="n">
        <v>167800</v>
      </c>
    </row>
    <row r="13">
      <c r="A13" s="24" t="n">
        <v>45689</v>
      </c>
      <c r="B13" s="25" t="inlineStr">
        <is>
          <t>Seyahat</t>
        </is>
      </c>
      <c r="C13" s="26" t="n">
        <v>123000</v>
      </c>
      <c r="D13" s="26" t="n">
        <v>110500</v>
      </c>
    </row>
    <row r="14">
      <c r="A14" s="24" t="n">
        <v>45689</v>
      </c>
      <c r="B14" s="25" t="inlineStr">
        <is>
          <t>Eğitim</t>
        </is>
      </c>
      <c r="C14" s="26" t="n">
        <v>158000</v>
      </c>
      <c r="D14" s="26" t="n">
        <v>125700</v>
      </c>
    </row>
    <row r="15">
      <c r="A15" s="24" t="n">
        <v>45689</v>
      </c>
      <c r="B15" s="25" t="inlineStr">
        <is>
          <t>Genel Gider</t>
        </is>
      </c>
      <c r="C15" s="26" t="n">
        <v>144000</v>
      </c>
      <c r="D15" s="26" t="n">
        <v>114100</v>
      </c>
    </row>
    <row r="16">
      <c r="A16" s="24" t="n">
        <v>45717</v>
      </c>
      <c r="B16" s="25" t="inlineStr">
        <is>
          <t>Personel</t>
        </is>
      </c>
      <c r="C16" s="26" t="n">
        <v>94000</v>
      </c>
      <c r="D16" s="26" t="n">
        <v>92500</v>
      </c>
    </row>
    <row r="17">
      <c r="A17" s="24" t="n">
        <v>45717</v>
      </c>
      <c r="B17" s="25" t="inlineStr">
        <is>
          <t>Pazarlama</t>
        </is>
      </c>
      <c r="C17" s="26" t="n">
        <v>103000</v>
      </c>
      <c r="D17" s="26" t="n">
        <v>94800</v>
      </c>
    </row>
    <row r="18">
      <c r="A18" s="24" t="n">
        <v>45717</v>
      </c>
      <c r="B18" s="25" t="inlineStr">
        <is>
          <t>Kira &amp; Aidat</t>
        </is>
      </c>
      <c r="C18" s="26" t="n">
        <v>101000</v>
      </c>
      <c r="D18" s="26" t="n">
        <v>95700</v>
      </c>
    </row>
    <row r="19">
      <c r="A19" s="24" t="n">
        <v>45717</v>
      </c>
      <c r="B19" s="25" t="inlineStr">
        <is>
          <t>Yazılım</t>
        </is>
      </c>
      <c r="C19" s="26" t="n">
        <v>172000</v>
      </c>
      <c r="D19" s="26" t="n">
        <v>201700</v>
      </c>
    </row>
    <row r="20">
      <c r="A20" s="24" t="n">
        <v>45717</v>
      </c>
      <c r="B20" s="25" t="inlineStr">
        <is>
          <t>Seyahat</t>
        </is>
      </c>
      <c r="C20" s="26" t="n">
        <v>123000</v>
      </c>
      <c r="D20" s="26" t="n">
        <v>124400</v>
      </c>
    </row>
    <row r="21">
      <c r="A21" s="24" t="n">
        <v>45717</v>
      </c>
      <c r="B21" s="25" t="inlineStr">
        <is>
          <t>Eğitim</t>
        </is>
      </c>
      <c r="C21" s="26" t="n">
        <v>158000</v>
      </c>
      <c r="D21" s="26" t="n">
        <v>162200</v>
      </c>
    </row>
    <row r="22">
      <c r="A22" s="24" t="n">
        <v>45717</v>
      </c>
      <c r="B22" s="25" t="inlineStr">
        <is>
          <t>Genel Gider</t>
        </is>
      </c>
      <c r="C22" s="26" t="n">
        <v>144000</v>
      </c>
      <c r="D22" s="26" t="n">
        <v>127300</v>
      </c>
    </row>
    <row r="23">
      <c r="A23" s="24" t="n">
        <v>45748</v>
      </c>
      <c r="B23" s="25" t="inlineStr">
        <is>
          <t>Personel</t>
        </is>
      </c>
      <c r="C23" s="26" t="n">
        <v>94000</v>
      </c>
      <c r="D23" s="26" t="n">
        <v>74300</v>
      </c>
    </row>
    <row r="24">
      <c r="A24" s="24" t="n">
        <v>45748</v>
      </c>
      <c r="B24" s="25" t="inlineStr">
        <is>
          <t>Pazarlama</t>
        </is>
      </c>
      <c r="C24" s="26" t="n">
        <v>103000</v>
      </c>
      <c r="D24" s="26" t="n">
        <v>95100</v>
      </c>
    </row>
    <row r="25">
      <c r="A25" s="24" t="n">
        <v>45748</v>
      </c>
      <c r="B25" s="25" t="inlineStr">
        <is>
          <t>Kira &amp; Aidat</t>
        </is>
      </c>
      <c r="C25" s="26" t="n">
        <v>101000</v>
      </c>
      <c r="D25" s="26" t="n">
        <v>84900</v>
      </c>
    </row>
    <row r="26">
      <c r="A26" s="24" t="n">
        <v>45748</v>
      </c>
      <c r="B26" s="25" t="inlineStr">
        <is>
          <t>Yazılım</t>
        </is>
      </c>
      <c r="C26" s="26" t="n">
        <v>172000</v>
      </c>
      <c r="D26" s="26" t="n">
        <v>172800</v>
      </c>
    </row>
    <row r="27">
      <c r="A27" s="24" t="n">
        <v>45748</v>
      </c>
      <c r="B27" s="25" t="inlineStr">
        <is>
          <t>Seyahat</t>
        </is>
      </c>
      <c r="C27" s="26" t="n">
        <v>123000</v>
      </c>
      <c r="D27" s="26" t="n">
        <v>150000</v>
      </c>
    </row>
    <row r="28">
      <c r="A28" s="24" t="n">
        <v>45748</v>
      </c>
      <c r="B28" s="25" t="inlineStr">
        <is>
          <t>Eğitim</t>
        </is>
      </c>
      <c r="C28" s="26" t="n">
        <v>158000</v>
      </c>
      <c r="D28" s="26" t="n">
        <v>170100</v>
      </c>
    </row>
    <row r="29">
      <c r="A29" s="24" t="n">
        <v>45748</v>
      </c>
      <c r="B29" s="25" t="inlineStr">
        <is>
          <t>Genel Gider</t>
        </is>
      </c>
      <c r="C29" s="26" t="n">
        <v>144000</v>
      </c>
      <c r="D29" s="26" t="n">
        <v>123800</v>
      </c>
    </row>
    <row r="30">
      <c r="A30" s="24" t="n">
        <v>45778</v>
      </c>
      <c r="B30" s="25" t="inlineStr">
        <is>
          <t>Personel</t>
        </is>
      </c>
      <c r="C30" s="26" t="n">
        <v>94000</v>
      </c>
      <c r="D30" s="26" t="n">
        <v>110300</v>
      </c>
    </row>
    <row r="31">
      <c r="A31" s="24" t="n">
        <v>45778</v>
      </c>
      <c r="B31" s="25" t="inlineStr">
        <is>
          <t>Pazarlama</t>
        </is>
      </c>
      <c r="C31" s="26" t="n">
        <v>103000</v>
      </c>
      <c r="D31" s="26" t="n">
        <v>116400</v>
      </c>
    </row>
    <row r="32">
      <c r="A32" s="24" t="n">
        <v>45778</v>
      </c>
      <c r="B32" s="25" t="inlineStr">
        <is>
          <t>Kira &amp; Aidat</t>
        </is>
      </c>
      <c r="C32" s="26" t="n">
        <v>101000</v>
      </c>
      <c r="D32" s="26" t="n">
        <v>111400</v>
      </c>
    </row>
    <row r="33">
      <c r="A33" s="24" t="n">
        <v>45778</v>
      </c>
      <c r="B33" s="25" t="inlineStr">
        <is>
          <t>Yazılım</t>
        </is>
      </c>
      <c r="C33" s="26" t="n">
        <v>172000</v>
      </c>
      <c r="D33" s="26" t="n">
        <v>202800</v>
      </c>
    </row>
    <row r="34">
      <c r="A34" s="24" t="n">
        <v>45778</v>
      </c>
      <c r="B34" s="25" t="inlineStr">
        <is>
          <t>Seyahat</t>
        </is>
      </c>
      <c r="C34" s="26" t="n">
        <v>123000</v>
      </c>
      <c r="D34" s="26" t="n">
        <v>137200</v>
      </c>
    </row>
    <row r="35">
      <c r="A35" s="24" t="n">
        <v>45778</v>
      </c>
      <c r="B35" s="25" t="inlineStr">
        <is>
          <t>Eğitim</t>
        </is>
      </c>
      <c r="C35" s="26" t="n">
        <v>158000</v>
      </c>
      <c r="D35" s="26" t="n">
        <v>178100</v>
      </c>
    </row>
    <row r="36">
      <c r="A36" s="24" t="n">
        <v>45778</v>
      </c>
      <c r="B36" s="25" t="inlineStr">
        <is>
          <t>Genel Gider</t>
        </is>
      </c>
      <c r="C36" s="26" t="n">
        <v>144000</v>
      </c>
      <c r="D36" s="26" t="n">
        <v>134700</v>
      </c>
    </row>
    <row r="37">
      <c r="A37" s="24" t="n">
        <v>45809</v>
      </c>
      <c r="B37" s="25" t="inlineStr">
        <is>
          <t>Personel</t>
        </is>
      </c>
      <c r="C37" s="26" t="n">
        <v>94000</v>
      </c>
      <c r="D37" s="26" t="n">
        <v>113900</v>
      </c>
    </row>
    <row r="38">
      <c r="A38" s="24" t="n">
        <v>45809</v>
      </c>
      <c r="B38" s="25" t="inlineStr">
        <is>
          <t>Pazarlama</t>
        </is>
      </c>
      <c r="C38" s="26" t="n">
        <v>103000</v>
      </c>
      <c r="D38" s="26" t="n">
        <v>123900</v>
      </c>
    </row>
    <row r="39">
      <c r="A39" s="24" t="n">
        <v>45809</v>
      </c>
      <c r="B39" s="25" t="inlineStr">
        <is>
          <t>Kira &amp; Aidat</t>
        </is>
      </c>
      <c r="C39" s="26" t="n">
        <v>101000</v>
      </c>
      <c r="D39" s="26" t="n">
        <v>85900</v>
      </c>
    </row>
    <row r="40">
      <c r="A40" s="24" t="n">
        <v>45809</v>
      </c>
      <c r="B40" s="25" t="inlineStr">
        <is>
          <t>Yazılım</t>
        </is>
      </c>
      <c r="C40" s="26" t="n">
        <v>172000</v>
      </c>
      <c r="D40" s="26" t="n">
        <v>191200</v>
      </c>
    </row>
    <row r="41">
      <c r="A41" s="24" t="n">
        <v>45809</v>
      </c>
      <c r="B41" s="25" t="inlineStr">
        <is>
          <t>Seyahat</t>
        </is>
      </c>
      <c r="C41" s="26" t="n">
        <v>123000</v>
      </c>
      <c r="D41" s="26" t="n">
        <v>134600</v>
      </c>
    </row>
    <row r="42">
      <c r="A42" s="24" t="n">
        <v>45809</v>
      </c>
      <c r="B42" s="25" t="inlineStr">
        <is>
          <t>Eğitim</t>
        </is>
      </c>
      <c r="C42" s="26" t="n">
        <v>158000</v>
      </c>
      <c r="D42" s="26" t="n">
        <v>155300</v>
      </c>
    </row>
    <row r="43">
      <c r="A43" s="24" t="n">
        <v>45809</v>
      </c>
      <c r="B43" s="25" t="inlineStr">
        <is>
          <t>Genel Gider</t>
        </is>
      </c>
      <c r="C43" s="26" t="n">
        <v>144000</v>
      </c>
      <c r="D43" s="26" t="n">
        <v>145900</v>
      </c>
    </row>
    <row r="44">
      <c r="A44" s="24" t="n">
        <v>45839</v>
      </c>
      <c r="B44" s="25" t="inlineStr">
        <is>
          <t>Personel</t>
        </is>
      </c>
      <c r="C44" s="26" t="n">
        <v>94000</v>
      </c>
      <c r="D44" s="26" t="n">
        <v>93600</v>
      </c>
    </row>
    <row r="45">
      <c r="A45" s="24" t="n">
        <v>45839</v>
      </c>
      <c r="B45" s="25" t="inlineStr">
        <is>
          <t>Pazarlama</t>
        </is>
      </c>
      <c r="C45" s="26" t="n">
        <v>103000</v>
      </c>
      <c r="D45" s="26" t="n">
        <v>122300</v>
      </c>
    </row>
    <row r="46">
      <c r="A46" s="24" t="n">
        <v>45839</v>
      </c>
      <c r="B46" s="25" t="inlineStr">
        <is>
          <t>Kira &amp; Aidat</t>
        </is>
      </c>
      <c r="C46" s="26" t="n">
        <v>101000</v>
      </c>
      <c r="D46" s="26" t="n">
        <v>101000</v>
      </c>
    </row>
    <row r="47">
      <c r="A47" s="24" t="n">
        <v>45839</v>
      </c>
      <c r="B47" s="25" t="inlineStr">
        <is>
          <t>Yazılım</t>
        </is>
      </c>
      <c r="C47" s="26" t="n">
        <v>172000</v>
      </c>
      <c r="D47" s="26" t="n">
        <v>197100</v>
      </c>
    </row>
    <row r="48">
      <c r="A48" s="24" t="n">
        <v>45839</v>
      </c>
      <c r="B48" s="25" t="inlineStr">
        <is>
          <t>Seyahat</t>
        </is>
      </c>
      <c r="C48" s="26" t="n">
        <v>123000</v>
      </c>
      <c r="D48" s="26" t="n">
        <v>115100</v>
      </c>
    </row>
    <row r="49">
      <c r="A49" s="24" t="n">
        <v>45839</v>
      </c>
      <c r="B49" s="25" t="inlineStr">
        <is>
          <t>Eğitim</t>
        </is>
      </c>
      <c r="C49" s="26" t="n">
        <v>158000</v>
      </c>
      <c r="D49" s="26" t="n">
        <v>184600</v>
      </c>
    </row>
    <row r="50">
      <c r="A50" s="24" t="n">
        <v>45839</v>
      </c>
      <c r="B50" s="25" t="inlineStr">
        <is>
          <t>Genel Gider</t>
        </is>
      </c>
      <c r="C50" s="26" t="n">
        <v>144000</v>
      </c>
      <c r="D50" s="26" t="n">
        <v>169300</v>
      </c>
    </row>
    <row r="51">
      <c r="A51" s="24" t="n">
        <v>45870</v>
      </c>
      <c r="B51" s="25" t="inlineStr">
        <is>
          <t>Personel</t>
        </is>
      </c>
      <c r="C51" s="26" t="n">
        <v>94000</v>
      </c>
      <c r="D51" s="26" t="n">
        <v>92400</v>
      </c>
    </row>
    <row r="52">
      <c r="A52" s="24" t="n">
        <v>45870</v>
      </c>
      <c r="B52" s="25" t="inlineStr">
        <is>
          <t>Pazarlama</t>
        </is>
      </c>
      <c r="C52" s="26" t="n">
        <v>103000</v>
      </c>
      <c r="D52" s="26" t="n">
        <v>106100</v>
      </c>
    </row>
    <row r="53">
      <c r="A53" s="24" t="n">
        <v>45870</v>
      </c>
      <c r="B53" s="25" t="inlineStr">
        <is>
          <t>Kira &amp; Aidat</t>
        </is>
      </c>
      <c r="C53" s="26" t="n">
        <v>101000</v>
      </c>
      <c r="D53" s="26" t="n">
        <v>119700</v>
      </c>
    </row>
    <row r="54">
      <c r="A54" s="24" t="n">
        <v>45870</v>
      </c>
      <c r="B54" s="25" t="inlineStr">
        <is>
          <t>Yazılım</t>
        </is>
      </c>
      <c r="C54" s="26" t="n">
        <v>172000</v>
      </c>
      <c r="D54" s="26" t="n">
        <v>188900</v>
      </c>
    </row>
    <row r="55">
      <c r="A55" s="24" t="n">
        <v>45870</v>
      </c>
      <c r="B55" s="25" t="inlineStr">
        <is>
          <t>Seyahat</t>
        </is>
      </c>
      <c r="C55" s="26" t="n">
        <v>123000</v>
      </c>
      <c r="D55" s="26" t="n">
        <v>122300</v>
      </c>
    </row>
    <row r="56">
      <c r="A56" s="24" t="n">
        <v>45870</v>
      </c>
      <c r="B56" s="25" t="inlineStr">
        <is>
          <t>Eğitim</t>
        </is>
      </c>
      <c r="C56" s="26" t="n">
        <v>158000</v>
      </c>
      <c r="D56" s="26" t="n">
        <v>138700</v>
      </c>
    </row>
    <row r="57">
      <c r="A57" s="24" t="n">
        <v>45870</v>
      </c>
      <c r="B57" s="25" t="inlineStr">
        <is>
          <t>Genel Gider</t>
        </is>
      </c>
      <c r="C57" s="26" t="n">
        <v>144000</v>
      </c>
      <c r="D57" s="26" t="n">
        <v>132900</v>
      </c>
    </row>
    <row r="58">
      <c r="A58" s="24" t="n">
        <v>45901</v>
      </c>
      <c r="B58" s="25" t="inlineStr">
        <is>
          <t>Personel</t>
        </is>
      </c>
      <c r="C58" s="26" t="n">
        <v>94000</v>
      </c>
      <c r="D58" s="26" t="n">
        <v>102300</v>
      </c>
    </row>
    <row r="59">
      <c r="A59" s="24" t="n">
        <v>45901</v>
      </c>
      <c r="B59" s="25" t="inlineStr">
        <is>
          <t>Pazarlama</t>
        </is>
      </c>
      <c r="C59" s="26" t="n">
        <v>103000</v>
      </c>
      <c r="D59" s="26" t="n">
        <v>87900</v>
      </c>
    </row>
    <row r="60">
      <c r="A60" s="24" t="n">
        <v>45901</v>
      </c>
      <c r="B60" s="25" t="inlineStr">
        <is>
          <t>Kira &amp; Aidat</t>
        </is>
      </c>
      <c r="C60" s="26" t="n">
        <v>101000</v>
      </c>
      <c r="D60" s="26" t="n">
        <v>119100</v>
      </c>
    </row>
    <row r="61">
      <c r="A61" s="24" t="n">
        <v>45901</v>
      </c>
      <c r="B61" s="25" t="inlineStr">
        <is>
          <t>Yazılım</t>
        </is>
      </c>
      <c r="C61" s="26" t="n">
        <v>172000</v>
      </c>
      <c r="D61" s="26" t="n">
        <v>154500</v>
      </c>
    </row>
    <row r="62">
      <c r="A62" s="24" t="n">
        <v>45901</v>
      </c>
      <c r="B62" s="25" t="inlineStr">
        <is>
          <t>Seyahat</t>
        </is>
      </c>
      <c r="C62" s="26" t="n">
        <v>123000</v>
      </c>
      <c r="D62" s="26" t="n">
        <v>145300</v>
      </c>
    </row>
    <row r="63">
      <c r="A63" s="24" t="n">
        <v>45901</v>
      </c>
      <c r="B63" s="25" t="inlineStr">
        <is>
          <t>Eğitim</t>
        </is>
      </c>
      <c r="C63" s="26" t="n">
        <v>158000</v>
      </c>
      <c r="D63" s="26" t="n">
        <v>144800</v>
      </c>
    </row>
    <row r="64">
      <c r="A64" s="24" t="n">
        <v>45901</v>
      </c>
      <c r="B64" s="25" t="inlineStr">
        <is>
          <t>Genel Gider</t>
        </is>
      </c>
      <c r="C64" s="26" t="n">
        <v>144000</v>
      </c>
      <c r="D64" s="26" t="n">
        <v>173000</v>
      </c>
    </row>
    <row r="65">
      <c r="A65" s="24" t="n">
        <v>45931</v>
      </c>
      <c r="B65" s="25" t="inlineStr">
        <is>
          <t>Personel</t>
        </is>
      </c>
      <c r="C65" s="26" t="n">
        <v>94000</v>
      </c>
      <c r="D65" s="26" t="n">
        <v>102500</v>
      </c>
    </row>
    <row r="66">
      <c r="A66" s="24" t="n">
        <v>45931</v>
      </c>
      <c r="B66" s="25" t="inlineStr">
        <is>
          <t>Pazarlama</t>
        </is>
      </c>
      <c r="C66" s="26" t="n">
        <v>103000</v>
      </c>
      <c r="D66" s="26" t="n">
        <v>103200</v>
      </c>
    </row>
    <row r="67">
      <c r="A67" s="24" t="n">
        <v>45931</v>
      </c>
      <c r="B67" s="25" t="inlineStr">
        <is>
          <t>Kira &amp; Aidat</t>
        </is>
      </c>
      <c r="C67" s="26" t="n">
        <v>101000</v>
      </c>
      <c r="D67" s="26" t="n">
        <v>101800</v>
      </c>
    </row>
    <row r="68">
      <c r="A68" s="24" t="n">
        <v>45931</v>
      </c>
      <c r="B68" s="25" t="inlineStr">
        <is>
          <t>Yazılım</t>
        </is>
      </c>
      <c r="C68" s="26" t="n">
        <v>172000</v>
      </c>
      <c r="D68" s="26" t="n">
        <v>183500</v>
      </c>
    </row>
    <row r="69">
      <c r="A69" s="24" t="n">
        <v>45931</v>
      </c>
      <c r="B69" s="25" t="inlineStr">
        <is>
          <t>Seyahat</t>
        </is>
      </c>
      <c r="C69" s="26" t="n">
        <v>123000</v>
      </c>
      <c r="D69" s="26" t="n">
        <v>127800</v>
      </c>
    </row>
    <row r="70">
      <c r="A70" s="24" t="n">
        <v>45931</v>
      </c>
      <c r="B70" s="25" t="inlineStr">
        <is>
          <t>Eğitim</t>
        </is>
      </c>
      <c r="C70" s="26" t="n">
        <v>158000</v>
      </c>
      <c r="D70" s="26" t="n">
        <v>144900</v>
      </c>
    </row>
    <row r="71">
      <c r="A71" s="24" t="n">
        <v>45931</v>
      </c>
      <c r="B71" s="25" t="inlineStr">
        <is>
          <t>Genel Gider</t>
        </is>
      </c>
      <c r="C71" s="26" t="n">
        <v>144000</v>
      </c>
      <c r="D71" s="26" t="n">
        <v>125500</v>
      </c>
    </row>
    <row r="72">
      <c r="A72" s="24" t="n">
        <v>45962</v>
      </c>
      <c r="B72" s="25" t="inlineStr">
        <is>
          <t>Personel</t>
        </is>
      </c>
      <c r="C72" s="26" t="n">
        <v>94000</v>
      </c>
      <c r="D72" s="26" t="n">
        <v>94500</v>
      </c>
    </row>
    <row r="73">
      <c r="A73" s="24" t="n">
        <v>45962</v>
      </c>
      <c r="B73" s="25" t="inlineStr">
        <is>
          <t>Pazarlama</t>
        </is>
      </c>
      <c r="C73" s="26" t="n">
        <v>103000</v>
      </c>
      <c r="D73" s="26" t="n">
        <v>122700</v>
      </c>
    </row>
    <row r="74">
      <c r="A74" s="24" t="n">
        <v>45962</v>
      </c>
      <c r="B74" s="25" t="inlineStr">
        <is>
          <t>Kira &amp; Aidat</t>
        </is>
      </c>
      <c r="C74" s="26" t="n">
        <v>101000</v>
      </c>
      <c r="D74" s="26" t="n">
        <v>106500</v>
      </c>
    </row>
    <row r="75">
      <c r="A75" s="24" t="n">
        <v>45962</v>
      </c>
      <c r="B75" s="25" t="inlineStr">
        <is>
          <t>Yazılım</t>
        </is>
      </c>
      <c r="C75" s="26" t="n">
        <v>172000</v>
      </c>
      <c r="D75" s="26" t="n">
        <v>139900</v>
      </c>
    </row>
    <row r="76">
      <c r="A76" s="24" t="n">
        <v>45962</v>
      </c>
      <c r="B76" s="25" t="inlineStr">
        <is>
          <t>Seyahat</t>
        </is>
      </c>
      <c r="C76" s="26" t="n">
        <v>123000</v>
      </c>
      <c r="D76" s="26" t="n">
        <v>140300</v>
      </c>
    </row>
    <row r="77">
      <c r="A77" s="24" t="n">
        <v>45962</v>
      </c>
      <c r="B77" s="25" t="inlineStr">
        <is>
          <t>Eğitim</t>
        </is>
      </c>
      <c r="C77" s="26" t="n">
        <v>158000</v>
      </c>
      <c r="D77" s="26" t="n">
        <v>173700</v>
      </c>
    </row>
    <row r="78">
      <c r="A78" s="24" t="n">
        <v>45962</v>
      </c>
      <c r="B78" s="25" t="inlineStr">
        <is>
          <t>Genel Gider</t>
        </is>
      </c>
      <c r="C78" s="26" t="n">
        <v>144000</v>
      </c>
      <c r="D78" s="26" t="n">
        <v>169800</v>
      </c>
    </row>
    <row r="79">
      <c r="A79" s="24" t="n">
        <v>45992</v>
      </c>
      <c r="B79" s="25" t="inlineStr">
        <is>
          <t>Personel</t>
        </is>
      </c>
      <c r="C79" s="26" t="n">
        <v>94000</v>
      </c>
      <c r="D79" s="26" t="n">
        <v>81200</v>
      </c>
    </row>
    <row r="80">
      <c r="A80" s="24" t="n">
        <v>45992</v>
      </c>
      <c r="B80" s="25" t="inlineStr">
        <is>
          <t>Pazarlama</t>
        </is>
      </c>
      <c r="C80" s="26" t="n">
        <v>103000</v>
      </c>
      <c r="D80" s="26" t="n">
        <v>114100</v>
      </c>
    </row>
    <row r="81">
      <c r="A81" s="24" t="n">
        <v>45992</v>
      </c>
      <c r="B81" s="25" t="inlineStr">
        <is>
          <t>Kira &amp; Aidat</t>
        </is>
      </c>
      <c r="C81" s="26" t="n">
        <v>101000</v>
      </c>
      <c r="D81" s="26" t="n">
        <v>81400</v>
      </c>
    </row>
    <row r="82">
      <c r="A82" s="24" t="n">
        <v>45992</v>
      </c>
      <c r="B82" s="25" t="inlineStr">
        <is>
          <t>Yazılım</t>
        </is>
      </c>
      <c r="C82" s="26" t="n">
        <v>172000</v>
      </c>
      <c r="D82" s="26" t="n">
        <v>183600</v>
      </c>
    </row>
    <row r="83">
      <c r="A83" s="24" t="n">
        <v>45992</v>
      </c>
      <c r="B83" s="25" t="inlineStr">
        <is>
          <t>Seyahat</t>
        </is>
      </c>
      <c r="C83" s="26" t="n">
        <v>123000</v>
      </c>
      <c r="D83" s="26" t="n">
        <v>110700</v>
      </c>
    </row>
    <row r="84">
      <c r="A84" s="24" t="n">
        <v>45992</v>
      </c>
      <c r="B84" s="25" t="inlineStr">
        <is>
          <t>Eğitim</t>
        </is>
      </c>
      <c r="C84" s="26" t="n">
        <v>158000</v>
      </c>
      <c r="D84" s="26" t="n">
        <v>139000</v>
      </c>
    </row>
    <row r="85">
      <c r="A85" s="24" t="n">
        <v>45992</v>
      </c>
      <c r="B85" s="25" t="inlineStr">
        <is>
          <t>Genel Gider</t>
        </is>
      </c>
      <c r="C85" s="26" t="n">
        <v>144000</v>
      </c>
      <c r="D85" s="26" t="n">
        <v>167800</v>
      </c>
    </row>
  </sheetData>
  <autoFilter ref="A1:D85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5" customWidth="1" min="4" max="4"/>
    <col width="13" customWidth="1" min="5" max="5"/>
    <col width="11" customWidth="1" min="6" max="6"/>
    <col width="15" customWidth="1" min="7" max="7"/>
    <col width="15" customWidth="1" min="8" max="8"/>
    <col width="2" customWidth="1" min="9" max="9"/>
    <col width="18" customWidth="1" min="10" max="10"/>
    <col width="14" customWidth="1" min="11" max="11"/>
    <col width="14" customWidth="1" min="12" max="12"/>
    <col width="13" customWidth="1" min="13" max="13"/>
    <col width="10" customWidth="1" min="14" max="14"/>
  </cols>
  <sheetData>
    <row r="1">
      <c r="A1" s="23" t="inlineStr">
        <is>
          <t>AY</t>
        </is>
      </c>
      <c r="B1" s="23" t="inlineStr">
        <is>
          <t>BÜTÇE</t>
        </is>
      </c>
      <c r="C1" s="23" t="inlineStr">
        <is>
          <t>GERÇEKLEŞEN</t>
        </is>
      </c>
      <c r="D1" s="23" t="inlineStr">
        <is>
          <t>SAPMA</t>
        </is>
      </c>
      <c r="E1" s="23" t="inlineStr">
        <is>
          <t>KULLANIM %</t>
        </is>
      </c>
      <c r="F1" s="23" t="inlineStr">
        <is>
          <t>KÜMÜLATIF BÜTÇE</t>
        </is>
      </c>
      <c r="G1" s="23" t="inlineStr">
        <is>
          <t>KÜMÜLATIF GIDER</t>
        </is>
      </c>
      <c r="J1" s="23" t="inlineStr">
        <is>
          <t>KATEGORI</t>
        </is>
      </c>
      <c r="K1" s="23" t="inlineStr">
        <is>
          <t>BÜTÇE</t>
        </is>
      </c>
      <c r="L1" s="23" t="inlineStr">
        <is>
          <t>GERÇEKLEŞEN</t>
        </is>
      </c>
      <c r="M1" s="23" t="inlineStr">
        <is>
          <t>SAPMA</t>
        </is>
      </c>
      <c r="N1" s="23" t="inlineStr">
        <is>
          <t>SAPMA %</t>
        </is>
      </c>
    </row>
    <row r="2">
      <c r="A2" s="27" t="inlineStr">
        <is>
          <t>Oca</t>
        </is>
      </c>
      <c r="B2" s="28" t="n">
        <v>45658</v>
      </c>
      <c r="C2" s="29">
        <f>SUMIFS('Veri'!$C$2:$C$5000,'Veri'!$A$2:$A$5000,$B2)</f>
        <v/>
      </c>
      <c r="D2" s="29">
        <f>SUMIFS('Veri'!$D$2:$D$5000,'Veri'!$A$2:$A$5000,$B2)</f>
        <v/>
      </c>
      <c r="E2" s="29">
        <f>C2-D2</f>
        <v/>
      </c>
      <c r="F2" s="30">
        <f>IFERROR(D2/C2,0)</f>
        <v/>
      </c>
      <c r="G2" s="29">
        <f>SUM($C$2:C2)</f>
        <v/>
      </c>
      <c r="H2" s="29">
        <f>SUM($D$2:D2)</f>
        <v/>
      </c>
      <c r="J2" s="25" t="inlineStr">
        <is>
          <t>Personel</t>
        </is>
      </c>
      <c r="K2" s="29">
        <f>SUMIFS('Veri'!$C$2:$C$5000,'Veri'!$B$2:$B$5000,$J2)</f>
        <v/>
      </c>
      <c r="L2" s="29">
        <f>SUMIFS('Veri'!$D$2:$D$5000,'Veri'!$B$2:$B$5000,$J2)</f>
        <v/>
      </c>
      <c r="M2" s="29">
        <f>K2-L2</f>
        <v/>
      </c>
      <c r="N2" s="30">
        <f>IFERROR((L2-K2)/K2,0)</f>
        <v/>
      </c>
    </row>
    <row r="3">
      <c r="A3" s="27" t="inlineStr">
        <is>
          <t>Şub</t>
        </is>
      </c>
      <c r="B3" s="28" t="n">
        <v>45689</v>
      </c>
      <c r="C3" s="29">
        <f>SUMIFS('Veri'!$C$2:$C$5000,'Veri'!$A$2:$A$5000,$B3)</f>
        <v/>
      </c>
      <c r="D3" s="29">
        <f>SUMIFS('Veri'!$D$2:$D$5000,'Veri'!$A$2:$A$5000,$B3)</f>
        <v/>
      </c>
      <c r="E3" s="29">
        <f>C3-D3</f>
        <v/>
      </c>
      <c r="F3" s="30">
        <f>IFERROR(D3/C3,0)</f>
        <v/>
      </c>
      <c r="G3" s="29">
        <f>SUM($C$2:C3)</f>
        <v/>
      </c>
      <c r="H3" s="29">
        <f>SUM($D$2:D3)</f>
        <v/>
      </c>
      <c r="J3" s="25" t="inlineStr">
        <is>
          <t>Pazarlama</t>
        </is>
      </c>
      <c r="K3" s="29">
        <f>SUMIFS('Veri'!$C$2:$C$5000,'Veri'!$B$2:$B$5000,$J3)</f>
        <v/>
      </c>
      <c r="L3" s="29">
        <f>SUMIFS('Veri'!$D$2:$D$5000,'Veri'!$B$2:$B$5000,$J3)</f>
        <v/>
      </c>
      <c r="M3" s="29">
        <f>K3-L3</f>
        <v/>
      </c>
      <c r="N3" s="30">
        <f>IFERROR((L3-K3)/K3,0)</f>
        <v/>
      </c>
    </row>
    <row r="4">
      <c r="A4" s="27" t="inlineStr">
        <is>
          <t>Mar</t>
        </is>
      </c>
      <c r="B4" s="28" t="n">
        <v>45717</v>
      </c>
      <c r="C4" s="29">
        <f>SUMIFS('Veri'!$C$2:$C$5000,'Veri'!$A$2:$A$5000,$B4)</f>
        <v/>
      </c>
      <c r="D4" s="29">
        <f>SUMIFS('Veri'!$D$2:$D$5000,'Veri'!$A$2:$A$5000,$B4)</f>
        <v/>
      </c>
      <c r="E4" s="29">
        <f>C4-D4</f>
        <v/>
      </c>
      <c r="F4" s="30">
        <f>IFERROR(D4/C4,0)</f>
        <v/>
      </c>
      <c r="G4" s="29">
        <f>SUM($C$2:C4)</f>
        <v/>
      </c>
      <c r="H4" s="29">
        <f>SUM($D$2:D4)</f>
        <v/>
      </c>
      <c r="J4" s="25" t="inlineStr">
        <is>
          <t>Kira &amp; Aidat</t>
        </is>
      </c>
      <c r="K4" s="29">
        <f>SUMIFS('Veri'!$C$2:$C$5000,'Veri'!$B$2:$B$5000,$J4)</f>
        <v/>
      </c>
      <c r="L4" s="29">
        <f>SUMIFS('Veri'!$D$2:$D$5000,'Veri'!$B$2:$B$5000,$J4)</f>
        <v/>
      </c>
      <c r="M4" s="29">
        <f>K4-L4</f>
        <v/>
      </c>
      <c r="N4" s="30">
        <f>IFERROR((L4-K4)/K4,0)</f>
        <v/>
      </c>
    </row>
    <row r="5">
      <c r="A5" s="27" t="inlineStr">
        <is>
          <t>Nis</t>
        </is>
      </c>
      <c r="B5" s="28" t="n">
        <v>45748</v>
      </c>
      <c r="C5" s="29">
        <f>SUMIFS('Veri'!$C$2:$C$5000,'Veri'!$A$2:$A$5000,$B5)</f>
        <v/>
      </c>
      <c r="D5" s="29">
        <f>SUMIFS('Veri'!$D$2:$D$5000,'Veri'!$A$2:$A$5000,$B5)</f>
        <v/>
      </c>
      <c r="E5" s="29">
        <f>C5-D5</f>
        <v/>
      </c>
      <c r="F5" s="30">
        <f>IFERROR(D5/C5,0)</f>
        <v/>
      </c>
      <c r="G5" s="29">
        <f>SUM($C$2:C5)</f>
        <v/>
      </c>
      <c r="H5" s="29">
        <f>SUM($D$2:D5)</f>
        <v/>
      </c>
      <c r="J5" s="25" t="inlineStr">
        <is>
          <t>Yazılım</t>
        </is>
      </c>
      <c r="K5" s="29">
        <f>SUMIFS('Veri'!$C$2:$C$5000,'Veri'!$B$2:$B$5000,$J5)</f>
        <v/>
      </c>
      <c r="L5" s="29">
        <f>SUMIFS('Veri'!$D$2:$D$5000,'Veri'!$B$2:$B$5000,$J5)</f>
        <v/>
      </c>
      <c r="M5" s="29">
        <f>K5-L5</f>
        <v/>
      </c>
      <c r="N5" s="30">
        <f>IFERROR((L5-K5)/K5,0)</f>
        <v/>
      </c>
    </row>
    <row r="6">
      <c r="A6" s="27" t="inlineStr">
        <is>
          <t>May</t>
        </is>
      </c>
      <c r="B6" s="28" t="n">
        <v>45778</v>
      </c>
      <c r="C6" s="29">
        <f>SUMIFS('Veri'!$C$2:$C$5000,'Veri'!$A$2:$A$5000,$B6)</f>
        <v/>
      </c>
      <c r="D6" s="29">
        <f>SUMIFS('Veri'!$D$2:$D$5000,'Veri'!$A$2:$A$5000,$B6)</f>
        <v/>
      </c>
      <c r="E6" s="29">
        <f>C6-D6</f>
        <v/>
      </c>
      <c r="F6" s="30">
        <f>IFERROR(D6/C6,0)</f>
        <v/>
      </c>
      <c r="G6" s="29">
        <f>SUM($C$2:C6)</f>
        <v/>
      </c>
      <c r="H6" s="29">
        <f>SUM($D$2:D6)</f>
        <v/>
      </c>
      <c r="J6" s="25" t="inlineStr">
        <is>
          <t>Seyahat</t>
        </is>
      </c>
      <c r="K6" s="29">
        <f>SUMIFS('Veri'!$C$2:$C$5000,'Veri'!$B$2:$B$5000,$J6)</f>
        <v/>
      </c>
      <c r="L6" s="29">
        <f>SUMIFS('Veri'!$D$2:$D$5000,'Veri'!$B$2:$B$5000,$J6)</f>
        <v/>
      </c>
      <c r="M6" s="29">
        <f>K6-L6</f>
        <v/>
      </c>
      <c r="N6" s="30">
        <f>IFERROR((L6-K6)/K6,0)</f>
        <v/>
      </c>
    </row>
    <row r="7">
      <c r="A7" s="27" t="inlineStr">
        <is>
          <t>Haz</t>
        </is>
      </c>
      <c r="B7" s="28" t="n">
        <v>45809</v>
      </c>
      <c r="C7" s="29">
        <f>SUMIFS('Veri'!$C$2:$C$5000,'Veri'!$A$2:$A$5000,$B7)</f>
        <v/>
      </c>
      <c r="D7" s="29">
        <f>SUMIFS('Veri'!$D$2:$D$5000,'Veri'!$A$2:$A$5000,$B7)</f>
        <v/>
      </c>
      <c r="E7" s="29">
        <f>C7-D7</f>
        <v/>
      </c>
      <c r="F7" s="30">
        <f>IFERROR(D7/C7,0)</f>
        <v/>
      </c>
      <c r="G7" s="29">
        <f>SUM($C$2:C7)</f>
        <v/>
      </c>
      <c r="H7" s="29">
        <f>SUM($D$2:D7)</f>
        <v/>
      </c>
      <c r="J7" s="25" t="inlineStr">
        <is>
          <t>Eğitim</t>
        </is>
      </c>
      <c r="K7" s="29">
        <f>SUMIFS('Veri'!$C$2:$C$5000,'Veri'!$B$2:$B$5000,$J7)</f>
        <v/>
      </c>
      <c r="L7" s="29">
        <f>SUMIFS('Veri'!$D$2:$D$5000,'Veri'!$B$2:$B$5000,$J7)</f>
        <v/>
      </c>
      <c r="M7" s="29">
        <f>K7-L7</f>
        <v/>
      </c>
      <c r="N7" s="30">
        <f>IFERROR((L7-K7)/K7,0)</f>
        <v/>
      </c>
    </row>
    <row r="8">
      <c r="A8" s="27" t="inlineStr">
        <is>
          <t>Tem</t>
        </is>
      </c>
      <c r="B8" s="28" t="n">
        <v>45839</v>
      </c>
      <c r="C8" s="29">
        <f>SUMIFS('Veri'!$C$2:$C$5000,'Veri'!$A$2:$A$5000,$B8)</f>
        <v/>
      </c>
      <c r="D8" s="29">
        <f>SUMIFS('Veri'!$D$2:$D$5000,'Veri'!$A$2:$A$5000,$B8)</f>
        <v/>
      </c>
      <c r="E8" s="29">
        <f>C8-D8</f>
        <v/>
      </c>
      <c r="F8" s="30">
        <f>IFERROR(D8/C8,0)</f>
        <v/>
      </c>
      <c r="G8" s="29">
        <f>SUM($C$2:C8)</f>
        <v/>
      </c>
      <c r="H8" s="29">
        <f>SUM($D$2:D8)</f>
        <v/>
      </c>
      <c r="J8" s="25" t="inlineStr">
        <is>
          <t>Genel Gider</t>
        </is>
      </c>
      <c r="K8" s="29">
        <f>SUMIFS('Veri'!$C$2:$C$5000,'Veri'!$B$2:$B$5000,$J8)</f>
        <v/>
      </c>
      <c r="L8" s="29">
        <f>SUMIFS('Veri'!$D$2:$D$5000,'Veri'!$B$2:$B$5000,$J8)</f>
        <v/>
      </c>
      <c r="M8" s="29">
        <f>K8-L8</f>
        <v/>
      </c>
      <c r="N8" s="30">
        <f>IFERROR((L8-K8)/K8,0)</f>
        <v/>
      </c>
    </row>
    <row r="9">
      <c r="A9" s="27" t="inlineStr">
        <is>
          <t>Ağu</t>
        </is>
      </c>
      <c r="B9" s="28" t="n">
        <v>45870</v>
      </c>
      <c r="C9" s="29">
        <f>SUMIFS('Veri'!$C$2:$C$5000,'Veri'!$A$2:$A$5000,$B9)</f>
        <v/>
      </c>
      <c r="D9" s="29">
        <f>SUMIFS('Veri'!$D$2:$D$5000,'Veri'!$A$2:$A$5000,$B9)</f>
        <v/>
      </c>
      <c r="E9" s="29">
        <f>C9-D9</f>
        <v/>
      </c>
      <c r="F9" s="30">
        <f>IFERROR(D9/C9,0)</f>
        <v/>
      </c>
      <c r="G9" s="29">
        <f>SUM($C$2:C9)</f>
        <v/>
      </c>
      <c r="H9" s="29">
        <f>SUM($D$2:D9)</f>
        <v/>
      </c>
    </row>
    <row r="10">
      <c r="A10" s="27" t="inlineStr">
        <is>
          <t>Eyl</t>
        </is>
      </c>
      <c r="B10" s="28" t="n">
        <v>45901</v>
      </c>
      <c r="C10" s="29">
        <f>SUMIFS('Veri'!$C$2:$C$5000,'Veri'!$A$2:$A$5000,$B10)</f>
        <v/>
      </c>
      <c r="D10" s="29">
        <f>SUMIFS('Veri'!$D$2:$D$5000,'Veri'!$A$2:$A$5000,$B10)</f>
        <v/>
      </c>
      <c r="E10" s="29">
        <f>C10-D10</f>
        <v/>
      </c>
      <c r="F10" s="30">
        <f>IFERROR(D10/C10,0)</f>
        <v/>
      </c>
      <c r="G10" s="29">
        <f>SUM($C$2:C10)</f>
        <v/>
      </c>
      <c r="H10" s="29">
        <f>SUM($D$2:D10)</f>
        <v/>
      </c>
    </row>
    <row r="11">
      <c r="A11" s="27" t="inlineStr">
        <is>
          <t>Eki</t>
        </is>
      </c>
      <c r="B11" s="28" t="n">
        <v>45931</v>
      </c>
      <c r="C11" s="29">
        <f>SUMIFS('Veri'!$C$2:$C$5000,'Veri'!$A$2:$A$5000,$B11)</f>
        <v/>
      </c>
      <c r="D11" s="29">
        <f>SUMIFS('Veri'!$D$2:$D$5000,'Veri'!$A$2:$A$5000,$B11)</f>
        <v/>
      </c>
      <c r="E11" s="29">
        <f>C11-D11</f>
        <v/>
      </c>
      <c r="F11" s="30">
        <f>IFERROR(D11/C11,0)</f>
        <v/>
      </c>
      <c r="G11" s="29">
        <f>SUM($C$2:C11)</f>
        <v/>
      </c>
      <c r="H11" s="29">
        <f>SUM($D$2:D11)</f>
        <v/>
      </c>
    </row>
    <row r="12">
      <c r="A12" s="27" t="inlineStr">
        <is>
          <t>Kas</t>
        </is>
      </c>
      <c r="B12" s="28" t="n">
        <v>45962</v>
      </c>
      <c r="C12" s="29">
        <f>SUMIFS('Veri'!$C$2:$C$5000,'Veri'!$A$2:$A$5000,$B12)</f>
        <v/>
      </c>
      <c r="D12" s="29">
        <f>SUMIFS('Veri'!$D$2:$D$5000,'Veri'!$A$2:$A$5000,$B12)</f>
        <v/>
      </c>
      <c r="E12" s="29">
        <f>C12-D12</f>
        <v/>
      </c>
      <c r="F12" s="30">
        <f>IFERROR(D12/C12,0)</f>
        <v/>
      </c>
      <c r="G12" s="29">
        <f>SUM($C$2:C12)</f>
        <v/>
      </c>
      <c r="H12" s="29">
        <f>SUM($D$2:D12)</f>
        <v/>
      </c>
    </row>
    <row r="13">
      <c r="A13" s="27" t="inlineStr">
        <is>
          <t>Ara</t>
        </is>
      </c>
      <c r="B13" s="28" t="n">
        <v>45992</v>
      </c>
      <c r="C13" s="29">
        <f>SUMIFS('Veri'!$C$2:$C$5000,'Veri'!$A$2:$A$5000,$B13)</f>
        <v/>
      </c>
      <c r="D13" s="29">
        <f>SUMIFS('Veri'!$D$2:$D$5000,'Veri'!$A$2:$A$5000,$B13)</f>
        <v/>
      </c>
      <c r="E13" s="29">
        <f>C13-D13</f>
        <v/>
      </c>
      <c r="F13" s="30">
        <f>IFERROR(D13/C13,0)</f>
        <v/>
      </c>
      <c r="G13" s="29">
        <f>SUM($C$2:C13)</f>
        <v/>
      </c>
      <c r="H13" s="29">
        <f>SUM($D$2:D13)</f>
        <v/>
      </c>
    </row>
    <row r="16">
      <c r="A16" s="31" t="inlineStr">
        <is>
          <t>KPI Hesaplamaları</t>
        </is>
      </c>
      <c r="B16" s="32" t="n"/>
    </row>
    <row r="17">
      <c r="A17" s="33" t="inlineStr">
        <is>
          <t>Toplam Bütçe</t>
        </is>
      </c>
      <c r="B17" s="34">
        <f>SUM('Veri'!$C$2:$C$5000)</f>
        <v/>
      </c>
    </row>
    <row r="18">
      <c r="A18" s="33" t="inlineStr">
        <is>
          <t>Toplam Gider</t>
        </is>
      </c>
      <c r="B18" s="34">
        <f>SUM('Veri'!$D$2:$D$5000)</f>
        <v/>
      </c>
    </row>
    <row r="19">
      <c r="A19" s="33" t="inlineStr">
        <is>
          <t>Kalan Bütçe</t>
        </is>
      </c>
      <c r="B19" s="34">
        <f>$B$17-$B$18</f>
        <v/>
      </c>
    </row>
    <row r="20">
      <c r="A20" s="33" t="inlineStr">
        <is>
          <t>Kullanım %</t>
        </is>
      </c>
      <c r="B20" s="35">
        <f>IFERROR($B$18/$B$17,0)</f>
        <v/>
      </c>
    </row>
    <row r="21">
      <c r="A21" s="33" t="inlineStr">
        <is>
          <t>En Yüksek Sapma Kategori</t>
        </is>
      </c>
      <c r="B21" s="36">
        <f>INDEX($J$2:$J$8,MATCH(MAX($M$2:$M$8),$M$2:$M$8,0))</f>
        <v/>
      </c>
    </row>
    <row r="22">
      <c r="A22" s="33" t="inlineStr">
        <is>
          <t>En Yüksek Sapma Tutar</t>
        </is>
      </c>
      <c r="B22" s="34">
        <f>MAX($M$2:$M$8)</f>
        <v/>
      </c>
    </row>
    <row r="23">
      <c r="A23" s="33" t="inlineStr">
        <is>
          <t>YTD Bütçe</t>
        </is>
      </c>
      <c r="B23" s="34">
        <f>SUMIFS('Veri'!$C$2:$C$5000,'Veri'!$A$2:$A$5000,"&lt;="&amp;DATE(YEAR(MAX('Veri'!$A$2:$A$5000)),MONTH(MAX('Veri'!$A$2:$A$5000)),1))</f>
        <v/>
      </c>
    </row>
    <row r="24">
      <c r="A24" s="33" t="inlineStr">
        <is>
          <t>YTD Gider</t>
        </is>
      </c>
      <c r="B24" s="34">
        <f>SUMIFS('Veri'!$D$2:$D$5000,'Veri'!$A$2:$A$5000,"&lt;="&amp;DATE(YEAR(MAX('Veri'!$A$2:$A$5000)),MONTH(MAX('Veri'!$A$2:$A$5000)),1))</f>
        <v/>
      </c>
    </row>
  </sheetData>
  <conditionalFormatting sqref="C2:C13">
    <cfRule type="dataBar" priority="1">
      <dataBar>
        <cfvo type="min"/>
        <cfvo type="max"/>
        <color rgb="002563EB"/>
      </dataBar>
    </cfRule>
  </conditionalFormatting>
  <conditionalFormatting sqref="D2:D13">
    <cfRule type="dataBar" priority="2">
      <dataBar>
        <cfvo type="min"/>
        <cfvo type="max"/>
        <color rgb="00DB2777"/>
      </dataBar>
    </cfRule>
  </conditionalFormatting>
  <conditionalFormatting sqref="F2:F13">
    <cfRule type="colorScale" priority="3">
      <colorScale>
        <cfvo type="num" val="0.7"/>
        <cfvo type="num" val="1"/>
        <cfvo type="num" val="1.3"/>
        <color rgb="0063BE7B"/>
        <color rgb="00FFEB84"/>
        <color rgb="00F8696B"/>
      </colorScale>
    </cfRule>
  </conditionalFormatting>
  <conditionalFormatting sqref="N2:N8">
    <cfRule type="colorScale" priority="4">
      <colorScale>
        <cfvo type="num" val="-0.2"/>
        <cfvo type="num" val="0"/>
        <cfvo type="num" val="0.2"/>
        <color rgb="0063BE7B"/>
        <color rgb="00FFEB84"/>
        <color rgb="00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2026-06-02T15:44:49Z</dcterms:created>
  <dcterms:modified xmlns:dcterms="http://purl.org/dc/terms/" xmlns:xsi="http://www.w3.org/2001/XMLSchema-instance" xsi:type="dcterms:W3CDTF">2026-06-02T15:44:49Z</dcterms:modified>
</cp:coreProperties>
</file>