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comments/comment1.xml" ContentType="application/vnd.openxmlformats-officedocument.spreadsheetml.comments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shboard" sheetId="1" state="visible" r:id="rId1"/>
    <sheet xmlns:r="http://schemas.openxmlformats.org/officeDocument/2006/relationships" name="Veri" sheetId="2" state="visible" r:id="rId2"/>
    <sheet xmlns:r="http://schemas.openxmlformats.org/officeDocument/2006/relationships" name="Hesaplar" sheetId="3" state="visible" r:id="rId3"/>
  </sheets>
  <definedNames>
    <definedName name="_xlnm.Print_Area" localSheetId="0">'Dashboard'!$A$1:$Q$60</definedName>
    <definedName name="_xlnm._FilterDatabase" localSheetId="1" hidden="1">'Veri'!$A$1:$H$81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#,##0&quot; ₺&quot;;(#,##0)&quot; ₺&quot;"/>
    <numFmt numFmtId="165" formatCode="#,##0;(#,##0)"/>
    <numFmt numFmtId="166" formatCode="0.0%"/>
  </numFmts>
  <fonts count="13">
    <font>
      <name val="Calibri"/>
      <family val="2"/>
      <color theme="1"/>
      <sz val="11"/>
      <scheme val="minor"/>
    </font>
    <font>
      <name val="Aptos"/>
      <b val="1"/>
      <color rgb="0071717A"/>
      <sz val="9"/>
    </font>
    <font>
      <name val="Aptos"/>
      <color rgb="0018181B"/>
      <sz val="10"/>
    </font>
    <font>
      <name val="Aptos"/>
      <color rgb="001D4ED8"/>
      <sz val="10"/>
    </font>
    <font>
      <name val="Aptos"/>
      <b val="1"/>
      <color rgb="0018181B"/>
      <sz val="10"/>
    </font>
    <font>
      <name val="Aptos"/>
      <color rgb="003F3F46"/>
      <sz val="10"/>
    </font>
    <font>
      <name val="Aptos Display"/>
      <b val="1"/>
      <color rgb="0018181B"/>
      <sz val="24"/>
    </font>
    <font>
      <name val="Aptos"/>
      <color rgb="00A1A1AA"/>
      <sz val="10"/>
    </font>
    <font>
      <name val="Aptos"/>
      <b val="1"/>
      <color rgb="0071717A"/>
      <sz val="10"/>
    </font>
    <font>
      <name val="Aptos"/>
      <b val="1"/>
      <color rgb="0018181B"/>
      <sz val="22"/>
    </font>
    <font>
      <name val="Aptos"/>
      <color rgb="00A1A1AA"/>
      <sz val="8"/>
    </font>
    <font>
      <name val="Aptos"/>
      <b val="1"/>
      <color rgb="003F3F46"/>
      <sz val="10"/>
    </font>
    <font>
      <name val="Aptos"/>
      <i val="1"/>
      <color rgb="0071717A"/>
      <sz val="8"/>
    </font>
  </fonts>
  <fills count="9">
    <fill>
      <patternFill/>
    </fill>
    <fill>
      <patternFill patternType="gray125"/>
    </fill>
    <fill>
      <patternFill patternType="solid">
        <fgColor rgb="00FAFAFA"/>
      </patternFill>
    </fill>
    <fill>
      <patternFill patternType="solid">
        <fgColor rgb="00FFFFFF"/>
      </patternFill>
    </fill>
    <fill>
      <patternFill patternType="solid">
        <fgColor rgb="002563EB"/>
      </patternFill>
    </fill>
    <fill>
      <patternFill patternType="solid">
        <fgColor rgb="004F46E5"/>
      </patternFill>
    </fill>
    <fill>
      <patternFill patternType="solid">
        <fgColor rgb="00059669"/>
      </patternFill>
    </fill>
    <fill>
      <patternFill patternType="solid">
        <fgColor rgb="00D97706"/>
      </patternFill>
    </fill>
    <fill>
      <patternFill patternType="solid">
        <fgColor rgb="00DB2777"/>
      </patternFill>
    </fill>
  </fills>
  <borders count="11">
    <border>
      <left/>
      <right/>
      <top/>
      <bottom/>
      <diagonal/>
    </border>
    <border>
      <left/>
      <right/>
      <top/>
      <bottom style="thin">
        <color rgb="00D4D4D8"/>
      </bottom>
    </border>
    <border>
      <left/>
      <right/>
      <top/>
      <bottom style="thin">
        <color rgb="00E4E4E7"/>
      </bottom>
    </border>
    <border>
      <left style="thin">
        <color rgb="00E4E4E7"/>
      </left>
      <right/>
      <top style="thin">
        <color rgb="00E4E4E7"/>
      </top>
      <bottom/>
    </border>
    <border>
      <left/>
      <right/>
      <top style="thin">
        <color rgb="00E4E4E7"/>
      </top>
      <bottom/>
    </border>
    <border>
      <left/>
      <right style="thin">
        <color rgb="00E4E4E7"/>
      </right>
      <top style="thin">
        <color rgb="00E4E4E7"/>
      </top>
      <bottom/>
    </border>
    <border>
      <left style="thin">
        <color rgb="00E4E4E7"/>
      </left>
      <right/>
      <top/>
      <bottom/>
    </border>
    <border>
      <left/>
      <right/>
      <top/>
      <bottom/>
    </border>
    <border>
      <left/>
      <right style="thin">
        <color rgb="00E4E4E7"/>
      </right>
      <top/>
      <bottom/>
    </border>
    <border>
      <left style="thin">
        <color rgb="00E4E4E7"/>
      </left>
      <right/>
      <top/>
      <bottom style="thin">
        <color rgb="00E4E4E7"/>
      </bottom>
    </border>
    <border>
      <left/>
      <right style="thin">
        <color rgb="00E4E4E7"/>
      </right>
      <top/>
      <bottom style="thin">
        <color rgb="00E4E4E7"/>
      </bottom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0" fillId="3" borderId="0" pivotButton="0" quotePrefix="0" xfId="0"/>
    <xf numFmtId="0" fontId="6" fillId="3" borderId="0" applyAlignment="1" pivotButton="0" quotePrefix="0" xfId="0">
      <alignment horizontal="left" vertical="center"/>
    </xf>
    <xf numFmtId="0" fontId="7" fillId="3" borderId="2" applyAlignment="1" pivotButton="0" quotePrefix="0" xfId="0">
      <alignment horizontal="left" vertical="center"/>
    </xf>
    <xf numFmtId="0" fontId="0" fillId="0" borderId="2" pivotButton="0" quotePrefix="0" xfId="0"/>
    <xf numFmtId="0" fontId="0" fillId="4" borderId="3" pivotButton="0" quotePrefix="0" xfId="0"/>
    <xf numFmtId="0" fontId="0" fillId="0" borderId="4" pivotButton="0" quotePrefix="0" xfId="0"/>
    <xf numFmtId="0" fontId="0" fillId="0" borderId="5" pivotButton="0" quotePrefix="0" xfId="0"/>
    <xf numFmtId="0" fontId="0" fillId="5" borderId="3" pivotButton="0" quotePrefix="0" xfId="0"/>
    <xf numFmtId="0" fontId="0" fillId="6" borderId="3" pivotButton="0" quotePrefix="0" xfId="0"/>
    <xf numFmtId="0" fontId="0" fillId="7" borderId="3" pivotButton="0" quotePrefix="0" xfId="0"/>
    <xf numFmtId="0" fontId="0" fillId="8" borderId="3" pivotButton="0" quotePrefix="0" xfId="0"/>
    <xf numFmtId="0" fontId="8" fillId="3" borderId="6" applyAlignment="1" pivotButton="0" quotePrefix="0" xfId="0">
      <alignment horizontal="left" vertical="center" indent="1"/>
    </xf>
    <xf numFmtId="0" fontId="0" fillId="0" borderId="7" pivotButton="0" quotePrefix="0" xfId="0"/>
    <xf numFmtId="0" fontId="0" fillId="0" borderId="8" pivotButton="0" quotePrefix="0" xfId="0"/>
    <xf numFmtId="165" fontId="9" fillId="3" borderId="6" applyAlignment="1" pivotButton="0" quotePrefix="0" xfId="0">
      <alignment horizontal="left" vertical="center" indent="1"/>
    </xf>
    <xf numFmtId="164" fontId="9" fillId="3" borderId="6" applyAlignment="1" pivotButton="0" quotePrefix="0" xfId="0">
      <alignment horizontal="left" vertical="center" indent="1"/>
    </xf>
    <xf numFmtId="166" fontId="9" fillId="3" borderId="6" applyAlignment="1" pivotButton="0" quotePrefix="0" xfId="0">
      <alignment horizontal="left" vertical="center" indent="1"/>
    </xf>
    <xf numFmtId="49" fontId="9" fillId="3" borderId="6" applyAlignment="1" pivotButton="0" quotePrefix="0" xfId="0">
      <alignment horizontal="left" vertical="center" indent="1"/>
    </xf>
    <xf numFmtId="0" fontId="10" fillId="3" borderId="9" applyAlignment="1" pivotButton="0" quotePrefix="0" xfId="0">
      <alignment horizontal="left" vertical="top" indent="1"/>
    </xf>
    <xf numFmtId="0" fontId="0" fillId="0" borderId="10" pivotButton="0" quotePrefix="0" xfId="0"/>
    <xf numFmtId="0" fontId="11" fillId="3" borderId="1" applyAlignment="1" pivotButton="0" quotePrefix="0" xfId="0">
      <alignment horizontal="left" vertical="bottom"/>
    </xf>
    <xf numFmtId="0" fontId="0" fillId="0" borderId="1" pivotButton="0" quotePrefix="0" xfId="0"/>
    <xf numFmtId="0" fontId="12" fillId="3" borderId="0" applyAlignment="1" pivotButton="0" quotePrefix="0" xfId="0">
      <alignment horizontal="left" vertical="center" indent="1"/>
    </xf>
    <xf numFmtId="0" fontId="1" fillId="2" borderId="0" applyAlignment="1" pivotButton="0" quotePrefix="0" xfId="0">
      <alignment horizontal="left" vertical="center"/>
    </xf>
    <xf numFmtId="0" fontId="2" fillId="0" borderId="0" pivotButton="0" quotePrefix="0" xfId="0"/>
    <xf numFmtId="164" fontId="3" fillId="0" borderId="0" pivotButton="0" quotePrefix="0" xfId="0"/>
    <xf numFmtId="164" fontId="2" fillId="0" borderId="0" pivotButton="0" quotePrefix="0" xfId="0"/>
    <xf numFmtId="0" fontId="4" fillId="0" borderId="0" pivotButton="0" quotePrefix="0" xfId="0"/>
    <xf numFmtId="165" fontId="2" fillId="0" borderId="0" pivotButton="0" quotePrefix="0" xfId="0"/>
    <xf numFmtId="0" fontId="1" fillId="2" borderId="1" applyAlignment="1" pivotButton="0" quotePrefix="0" xfId="0">
      <alignment horizontal="left" vertical="center" indent="1"/>
    </xf>
    <xf numFmtId="0" fontId="0" fillId="2" borderId="1" pivotButton="0" quotePrefix="0" xfId="0"/>
    <xf numFmtId="0" fontId="5" fillId="0" borderId="0" pivotButton="0" quotePrefix="0" xfId="0"/>
    <xf numFmtId="165" fontId="4" fillId="0" borderId="0" pivotButton="0" quotePrefix="0" xfId="0"/>
    <xf numFmtId="164" fontId="4" fillId="0" borderId="0" pivotButton="0" quotePrefix="0" xfId="0"/>
    <xf numFmtId="166" fontId="4" fillId="0" borderId="0" pivotButton="0" quotePrefix="0" xfId="0"/>
    <xf numFmtId="49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Departman Bazında Brüt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'Hesaplar'!C1</f>
            </strRef>
          </tx>
          <spPr>
            <a:solidFill xmlns:a="http://schemas.openxmlformats.org/drawingml/2006/main">
              <a:srgbClr val="4F46E5"/>
            </a:solidFill>
            <a:ln xmlns:a="http://schemas.openxmlformats.org/drawingml/2006/main">
              <a:prstDash val="solid"/>
            </a:ln>
          </spPr>
          <cat>
            <strRef>
              <f>'Hesaplar'!$A$2:$A$8</f>
            </strRef>
          </cat>
          <val>
            <numRef>
              <f>'Hesaplar'!$C$2:$C$8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delete val="0"/>
        <axPos val="l"/>
        <numFmt formatCode="#,##0" sourceLinked="0"/>
        <majorTickMark val="none"/>
        <minorTickMark val="none"/>
        <crossAx val="100"/>
        <lblOffset val="100"/>
      </catAx>
      <valAx>
        <axId val="100"/>
        <scaling>
          <orientation val="maxMin"/>
        </scaling>
        <delete val="0"/>
        <axPos val="l"/>
        <majorTickMark val="none"/>
        <minorTickMark val="none"/>
        <crossAx val="10"/>
      </valAx>
    </plotArea>
    <plotVisOnly val="1"/>
    <dispBlanksAs val="gap"/>
  </chart>
</chartSpace>
</file>

<file path=xl/charts/chart2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Departman Bazında Net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'Hesaplar'!D1</f>
            </strRef>
          </tx>
          <spPr>
            <a:solidFill xmlns:a="http://schemas.openxmlformats.org/drawingml/2006/main">
              <a:srgbClr val="059669"/>
            </a:solidFill>
            <a:ln xmlns:a="http://schemas.openxmlformats.org/drawingml/2006/main">
              <a:prstDash val="solid"/>
            </a:ln>
          </spPr>
          <cat>
            <strRef>
              <f>'Hesaplar'!$A$2:$A$8</f>
            </strRef>
          </cat>
          <val>
            <numRef>
              <f>'Hesaplar'!$D$2:$D$8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delete val="0"/>
        <axPos val="l"/>
        <numFmt formatCode="#,##0" sourceLinked="0"/>
        <majorTickMark val="none"/>
        <minorTickMark val="none"/>
        <crossAx val="100"/>
        <lblOffset val="100"/>
      </catAx>
      <valAx>
        <axId val="100"/>
        <scaling>
          <orientation val="maxMin"/>
        </scaling>
        <delete val="0"/>
        <axPos val="l"/>
        <majorTickMark val="none"/>
        <minorTickMark val="none"/>
        <crossAx val="10"/>
      </valAx>
    </plotArea>
    <plotVisOnly val="1"/>
    <dispBlanksAs val="gap"/>
  </chart>
</chartSpace>
</file>

<file path=xl/charts/chart3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Departman Bazında Çalışan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'Hesaplar'!B1</f>
            </strRef>
          </tx>
          <spPr>
            <a:solidFill xmlns:a="http://schemas.openxmlformats.org/drawingml/2006/main">
              <a:srgbClr val="2563EB"/>
            </a:solidFill>
            <a:ln xmlns:a="http://schemas.openxmlformats.org/drawingml/2006/main">
              <a:prstDash val="solid"/>
            </a:ln>
          </spPr>
          <cat>
            <strRef>
              <f>'Hesaplar'!$A$2:$A$8</f>
            </strRef>
          </cat>
          <val>
            <numRef>
              <f>'Hesaplar'!$B$2:$B$8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delete val="0"/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delete val="0"/>
        <axPos val="l"/>
        <numFmt formatCode="#,##0" sourceLinked="0"/>
        <majorTickMark val="none"/>
        <minorTickMark val="none"/>
        <crossAx val="10"/>
      </valAx>
    </plotArea>
    <plotVisOnly val="1"/>
    <dispBlanksAs val="gap"/>
  </chart>
</chartSpace>
</file>

<file path=xl/charts/chart4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Vergi vs Net Karşılaştırma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'Hesaplar'!C1</f>
            </strRef>
          </tx>
          <spPr>
            <a:solidFill xmlns:a="http://schemas.openxmlformats.org/drawingml/2006/main">
              <a:srgbClr val="D97706"/>
            </a:solidFill>
            <a:ln xmlns:a="http://schemas.openxmlformats.org/drawingml/2006/main">
              <a:prstDash val="solid"/>
            </a:ln>
          </spPr>
          <cat>
            <strRef>
              <f>'Hesaplar'!$A$2:$A$8</f>
            </strRef>
          </cat>
          <val>
            <numRef>
              <f>'Hesaplar'!$C$2:$C$8</f>
            </numRef>
          </val>
        </ser>
        <ser>
          <idx val="1"/>
          <order val="1"/>
          <tx>
            <strRef>
              <f>'Hesaplar'!D1</f>
            </strRef>
          </tx>
          <spPr>
            <a:solidFill xmlns:a="http://schemas.openxmlformats.org/drawingml/2006/main">
              <a:srgbClr val="059669"/>
            </a:solidFill>
            <a:ln xmlns:a="http://schemas.openxmlformats.org/drawingml/2006/main">
              <a:prstDash val="solid"/>
            </a:ln>
          </spPr>
          <cat>
            <strRef>
              <f>'Hesaplar'!$A$2:$A$8</f>
            </strRef>
          </cat>
          <val>
            <numRef>
              <f>'Hesaplar'!$D$2:$D$8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delete val="0"/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delete val="0"/>
        <axPos val="l"/>
        <numFmt formatCode="#,##0" sourceLinked="0"/>
        <majorTickMark val="none"/>
        <minorTickMark val="none"/>
        <crossAx val="10"/>
      </valAx>
    </plotArea>
    <legend>
      <legendPos val="b"/>
      <overlay val="0"/>
    </legend>
    <plotVisOnly val="1"/>
    <dispBlanksAs val="gap"/>
  </chart>
</chartSpace>
</file>

<file path=xl/comments/comment1.xml><?xml version="1.0" encoding="utf-8"?>
<comments xmlns="http://schemas.openxmlformats.org/spreadsheetml/2006/main">
  <authors>
    <author>IIENSTITU</author>
  </authors>
  <commentList>
    <comment ref="D1" authorId="0" shapeId="0">
      <text>
        <t>GİRİŞ: Brüt Maaş, Vergi, SGK, Mesai sütunlarını düzenleyin.</t>
      </text>
    </comment>
  </commentList>
</comments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Relationship Type="http://schemas.openxmlformats.org/officeDocument/2006/relationships/chart" Target="/xl/charts/chart4.xml" Id="rId4"/></Relationships>
</file>

<file path=xl/drawings/drawing1.xml><?xml version="1.0" encoding="utf-8"?>
<wsDr xmlns="http://schemas.openxmlformats.org/drawingml/2006/spreadsheetDrawing">
  <oneCellAnchor>
    <from>
      <col>1</col>
      <colOff>0</colOff>
      <row>14</row>
      <rowOff>0</rowOff>
    </from>
    <ext cx="4464000" cy="25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9</col>
      <colOff>0</colOff>
      <row>14</row>
      <rowOff>0</rowOff>
    </from>
    <ext cx="4464000" cy="252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1</col>
      <colOff>0</colOff>
      <row>30</row>
      <rowOff>0</rowOff>
    </from>
    <ext cx="4464000" cy="252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  <oneCellAnchor>
    <from>
      <col>9</col>
      <colOff>0</colOff>
      <row>30</row>
      <rowOff>0</rowOff>
    </from>
    <ext cx="4464000" cy="2520000"/>
    <graphicFrame>
      <nvGraphicFramePr>
        <cNvPr id="4" name="Chart 4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S62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.5" customWidth="1" min="2" max="2"/>
    <col width="10.5" customWidth="1" min="3" max="3"/>
    <col width="10.5" customWidth="1" min="4" max="4"/>
    <col width="10.5" customWidth="1" min="5" max="5"/>
    <col width="10.5" customWidth="1" min="6" max="6"/>
    <col width="10.5" customWidth="1" min="7" max="7"/>
    <col width="10.5" customWidth="1" min="8" max="8"/>
    <col width="10.5" customWidth="1" min="9" max="9"/>
    <col width="10.5" customWidth="1" min="10" max="10"/>
    <col width="10.5" customWidth="1" min="11" max="11"/>
    <col width="10.5" customWidth="1" min="12" max="12"/>
    <col width="10.5" customWidth="1" min="13" max="13"/>
    <col width="10.5" customWidth="1" min="14" max="14"/>
    <col width="10.5" customWidth="1" min="15" max="15"/>
    <col width="10.5" customWidth="1" min="16" max="16"/>
    <col width="10.5" customWidth="1" min="17" max="17"/>
    <col width="3" customWidth="1" min="18" max="18"/>
  </cols>
  <sheetData>
    <row r="1" ht="8" customHeight="1">
      <c r="A1" s="1" t="n"/>
      <c r="B1" s="1" t="n"/>
      <c r="C1" s="1" t="n"/>
      <c r="D1" s="1" t="n"/>
      <c r="E1" s="1" t="n"/>
      <c r="F1" s="1" t="n"/>
      <c r="G1" s="1" t="n"/>
      <c r="H1" s="1" t="n"/>
      <c r="I1" s="1" t="n"/>
      <c r="J1" s="1" t="n"/>
      <c r="K1" s="1" t="n"/>
      <c r="L1" s="1" t="n"/>
      <c r="M1" s="1" t="n"/>
      <c r="N1" s="1" t="n"/>
      <c r="O1" s="1" t="n"/>
      <c r="P1" s="1" t="n"/>
      <c r="Q1" s="1" t="n"/>
      <c r="R1" s="1" t="n"/>
      <c r="S1" s="1" t="n"/>
    </row>
    <row r="2" ht="30" customHeight="1">
      <c r="A2" s="1" t="n"/>
      <c r="B2" s="2" t="inlineStr">
        <is>
          <t>Bordro Taki̇bi̇</t>
        </is>
      </c>
      <c r="R2" s="1" t="n"/>
      <c r="S2" s="1" t="n"/>
    </row>
    <row r="3" ht="4" customHeight="1">
      <c r="A3" s="1" t="n"/>
      <c r="R3" s="1" t="n"/>
      <c r="S3" s="1" t="n"/>
    </row>
    <row r="4" ht="18" customHeight="1">
      <c r="A4" s="1" t="n"/>
      <c r="B4" s="3" t="inlineStr">
        <is>
          <t>2025 · Maaş, vergi, SGK, net ödeme</t>
        </is>
      </c>
      <c r="C4" s="4" t="n"/>
      <c r="D4" s="4" t="n"/>
      <c r="E4" s="4" t="n"/>
      <c r="F4" s="4" t="n"/>
      <c r="G4" s="4" t="n"/>
      <c r="H4" s="4" t="n"/>
      <c r="I4" s="4" t="n"/>
      <c r="J4" s="4" t="n"/>
      <c r="K4" s="4" t="n"/>
      <c r="L4" s="4" t="n"/>
      <c r="M4" s="4" t="n"/>
      <c r="N4" s="4" t="n"/>
      <c r="O4" s="4" t="n"/>
      <c r="P4" s="4" t="n"/>
      <c r="Q4" s="4" t="n"/>
      <c r="R4" s="1" t="n"/>
      <c r="S4" s="1" t="n"/>
    </row>
    <row r="5" ht="12" customHeight="1">
      <c r="A5" s="1" t="n"/>
      <c r="B5" s="1" t="n"/>
      <c r="C5" s="1" t="n"/>
      <c r="D5" s="1" t="n"/>
      <c r="E5" s="1" t="n"/>
      <c r="F5" s="1" t="n"/>
      <c r="G5" s="1" t="n"/>
      <c r="H5" s="1" t="n"/>
      <c r="I5" s="1" t="n"/>
      <c r="J5" s="1" t="n"/>
      <c r="K5" s="1" t="n"/>
      <c r="L5" s="1" t="n"/>
      <c r="M5" s="1" t="n"/>
      <c r="N5" s="1" t="n"/>
      <c r="O5" s="1" t="n"/>
      <c r="P5" s="1" t="n"/>
      <c r="Q5" s="1" t="n"/>
      <c r="R5" s="1" t="n"/>
      <c r="S5" s="1" t="n"/>
    </row>
    <row r="6">
      <c r="A6" s="1" t="n"/>
      <c r="B6" s="1" t="n"/>
      <c r="C6" s="1" t="n"/>
      <c r="D6" s="1" t="n"/>
      <c r="E6" s="1" t="n"/>
      <c r="F6" s="1" t="n"/>
      <c r="G6" s="1" t="n"/>
      <c r="H6" s="1" t="n"/>
      <c r="I6" s="1" t="n"/>
      <c r="J6" s="1" t="n"/>
      <c r="K6" s="1" t="n"/>
      <c r="L6" s="1" t="n"/>
      <c r="M6" s="1" t="n"/>
      <c r="N6" s="1" t="n"/>
      <c r="O6" s="1" t="n"/>
      <c r="P6" s="1" t="n"/>
      <c r="Q6" s="1" t="n"/>
      <c r="R6" s="1" t="n"/>
      <c r="S6" s="1" t="n"/>
    </row>
    <row r="7">
      <c r="A7" s="1" t="n"/>
      <c r="B7" s="1" t="n"/>
      <c r="C7" s="1" t="n"/>
      <c r="D7" s="1" t="n"/>
      <c r="E7" s="1" t="n"/>
      <c r="F7" s="1" t="n"/>
      <c r="G7" s="1" t="n"/>
      <c r="H7" s="1" t="n"/>
      <c r="I7" s="1" t="n"/>
      <c r="J7" s="1" t="n"/>
      <c r="K7" s="1" t="n"/>
      <c r="L7" s="1" t="n"/>
      <c r="M7" s="1" t="n"/>
      <c r="N7" s="1" t="n"/>
      <c r="O7" s="1" t="n"/>
      <c r="P7" s="1" t="n"/>
      <c r="Q7" s="1" t="n"/>
      <c r="R7" s="1" t="n"/>
      <c r="S7" s="1" t="n"/>
    </row>
    <row r="8">
      <c r="A8" s="1" t="n"/>
      <c r="B8" s="1" t="n"/>
      <c r="C8" s="1" t="n"/>
      <c r="D8" s="1" t="n"/>
      <c r="E8" s="1" t="n"/>
      <c r="F8" s="1" t="n"/>
      <c r="G8" s="1" t="n"/>
      <c r="H8" s="1" t="n"/>
      <c r="I8" s="1" t="n"/>
      <c r="J8" s="1" t="n"/>
      <c r="K8" s="1" t="n"/>
      <c r="L8" s="1" t="n"/>
      <c r="M8" s="1" t="n"/>
      <c r="N8" s="1" t="n"/>
      <c r="O8" s="1" t="n"/>
      <c r="P8" s="1" t="n"/>
      <c r="Q8" s="1" t="n"/>
      <c r="R8" s="1" t="n"/>
      <c r="S8" s="1" t="n"/>
    </row>
    <row r="9" ht="6" customHeight="1">
      <c r="A9" s="1" t="n"/>
      <c r="B9" s="5" t="n"/>
      <c r="C9" s="6" t="n"/>
      <c r="D9" s="7" t="n"/>
      <c r="E9" s="8" t="n"/>
      <c r="F9" s="6" t="n"/>
      <c r="G9" s="7" t="n"/>
      <c r="H9" s="9" t="n"/>
      <c r="I9" s="6" t="n"/>
      <c r="J9" s="7" t="n"/>
      <c r="K9" s="10" t="n"/>
      <c r="L9" s="6" t="n"/>
      <c r="M9" s="7" t="n"/>
      <c r="N9" s="11" t="n"/>
      <c r="O9" s="6" t="n"/>
      <c r="P9" s="7" t="n"/>
      <c r="Q9" s="1" t="n"/>
      <c r="R9" s="1" t="n"/>
      <c r="S9" s="1" t="n"/>
    </row>
    <row r="10" ht="18" customHeight="1">
      <c r="A10" s="1" t="n"/>
      <c r="B10" s="12" t="inlineStr">
        <is>
          <t>TOPLAM ÇALIŞAN</t>
        </is>
      </c>
      <c r="C10" s="13" t="n"/>
      <c r="D10" s="14" t="n"/>
      <c r="E10" s="12" t="inlineStr">
        <is>
          <t>TOPLAM BRÜT</t>
        </is>
      </c>
      <c r="F10" s="13" t="n"/>
      <c r="G10" s="14" t="n"/>
      <c r="H10" s="12" t="inlineStr">
        <is>
          <t>TOPLAM NET</t>
        </is>
      </c>
      <c r="I10" s="13" t="n"/>
      <c r="J10" s="14" t="n"/>
      <c r="K10" s="12" t="inlineStr">
        <is>
          <t>VERGİ YÜKÜ %</t>
        </is>
      </c>
      <c r="L10" s="13" t="n"/>
      <c r="M10" s="14" t="n"/>
      <c r="N10" s="12" t="inlineStr">
        <is>
          <t>TOP DEPARTMAN</t>
        </is>
      </c>
      <c r="O10" s="13" t="n"/>
      <c r="P10" s="14" t="n"/>
      <c r="Q10" s="1" t="n"/>
      <c r="R10" s="1" t="n"/>
      <c r="S10" s="1" t="n"/>
    </row>
    <row r="11" ht="30" customHeight="1">
      <c r="A11" s="1" t="n"/>
      <c r="B11" s="15">
        <f>Hesaplar!$B$17</f>
        <v/>
      </c>
      <c r="C11" s="13" t="n"/>
      <c r="D11" s="14" t="n"/>
      <c r="E11" s="16">
        <f>Hesaplar!$B$18</f>
        <v/>
      </c>
      <c r="F11" s="13" t="n"/>
      <c r="G11" s="14" t="n"/>
      <c r="H11" s="16">
        <f>Hesaplar!$B$22</f>
        <v/>
      </c>
      <c r="I11" s="13" t="n"/>
      <c r="J11" s="14" t="n"/>
      <c r="K11" s="17">
        <f>Hesaplar!$B$25</f>
        <v/>
      </c>
      <c r="L11" s="13" t="n"/>
      <c r="M11" s="14" t="n"/>
      <c r="N11" s="18">
        <f>Hesaplar!$B$26</f>
        <v/>
      </c>
      <c r="O11" s="13" t="n"/>
      <c r="P11" s="14" t="n"/>
      <c r="Q11" s="1" t="n"/>
      <c r="R11" s="1" t="n"/>
      <c r="S11" s="1" t="n"/>
    </row>
    <row r="12" ht="16" customHeight="1">
      <c r="A12" s="1" t="n"/>
      <c r="B12" s="19" t="inlineStr">
        <is>
          <t>Aktif</t>
        </is>
      </c>
      <c r="C12" s="4" t="n"/>
      <c r="D12" s="20" t="n"/>
      <c r="E12" s="19" t="inlineStr">
        <is>
          <t>Aylık brüt</t>
        </is>
      </c>
      <c r="F12" s="4" t="n"/>
      <c r="G12" s="20" t="n"/>
      <c r="H12" s="19" t="inlineStr">
        <is>
          <t>Aylık net</t>
        </is>
      </c>
      <c r="I12" s="4" t="n"/>
      <c r="J12" s="20" t="n"/>
      <c r="K12" s="19" t="inlineStr">
        <is>
          <t>Kesinti/Brüt</t>
        </is>
      </c>
      <c r="L12" s="4" t="n"/>
      <c r="M12" s="20" t="n"/>
      <c r="N12" s="19" t="inlineStr">
        <is>
          <t>En yüksek bordro</t>
        </is>
      </c>
      <c r="O12" s="4" t="n"/>
      <c r="P12" s="20" t="n"/>
      <c r="Q12" s="1" t="n"/>
      <c r="R12" s="1" t="n"/>
      <c r="S12" s="1" t="n"/>
    </row>
    <row r="13">
      <c r="A13" s="1" t="n"/>
      <c r="B13" s="1" t="n"/>
      <c r="C13" s="1" t="n"/>
      <c r="D13" s="1" t="n"/>
      <c r="E13" s="1" t="n"/>
      <c r="F13" s="1" t="n"/>
      <c r="G13" s="1" t="n"/>
      <c r="H13" s="1" t="n"/>
      <c r="I13" s="1" t="n"/>
      <c r="J13" s="1" t="n"/>
      <c r="K13" s="1" t="n"/>
      <c r="L13" s="1" t="n"/>
      <c r="M13" s="1" t="n"/>
      <c r="N13" s="1" t="n"/>
      <c r="O13" s="1" t="n"/>
      <c r="P13" s="1" t="n"/>
      <c r="Q13" s="1" t="n"/>
      <c r="R13" s="1" t="n"/>
      <c r="S13" s="1" t="n"/>
    </row>
    <row r="14" ht="24" customHeight="1">
      <c r="A14" s="1" t="n"/>
      <c r="B14" s="21" t="inlineStr">
        <is>
          <t>ÖZET</t>
        </is>
      </c>
      <c r="C14" s="22" t="n"/>
      <c r="D14" s="22" t="n"/>
      <c r="E14" s="22" t="n"/>
      <c r="F14" s="22" t="n"/>
      <c r="G14" s="22" t="n"/>
      <c r="H14" s="22" t="n"/>
      <c r="I14" s="22" t="n"/>
      <c r="J14" s="22" t="n"/>
      <c r="K14" s="22" t="n"/>
      <c r="L14" s="22" t="n"/>
      <c r="M14" s="22" t="n"/>
      <c r="N14" s="22" t="n"/>
      <c r="O14" s="22" t="n"/>
      <c r="P14" s="22" t="n"/>
      <c r="Q14" s="22" t="n"/>
      <c r="R14" s="1" t="n"/>
      <c r="S14" s="1" t="n"/>
    </row>
    <row r="15">
      <c r="A15" s="1" t="n"/>
      <c r="B15" s="1" t="n"/>
      <c r="C15" s="1" t="n"/>
      <c r="D15" s="1" t="n"/>
      <c r="E15" s="1" t="n"/>
      <c r="F15" s="1" t="n"/>
      <c r="G15" s="1" t="n"/>
      <c r="H15" s="1" t="n"/>
      <c r="I15" s="1" t="n"/>
      <c r="J15" s="1" t="n"/>
      <c r="K15" s="1" t="n"/>
      <c r="L15" s="1" t="n"/>
      <c r="M15" s="1" t="n"/>
      <c r="N15" s="1" t="n"/>
      <c r="O15" s="1" t="n"/>
      <c r="P15" s="1" t="n"/>
      <c r="Q15" s="1" t="n"/>
      <c r="R15" s="1" t="n"/>
      <c r="S15" s="1" t="n"/>
    </row>
    <row r="16">
      <c r="A16" s="1" t="n"/>
      <c r="B16" s="1" t="n"/>
      <c r="C16" s="1" t="n"/>
      <c r="D16" s="1" t="n"/>
      <c r="E16" s="1" t="n"/>
      <c r="F16" s="1" t="n"/>
      <c r="G16" s="1" t="n"/>
      <c r="H16" s="1" t="n"/>
      <c r="I16" s="1" t="n"/>
      <c r="J16" s="1" t="n"/>
      <c r="K16" s="1" t="n"/>
      <c r="L16" s="1" t="n"/>
      <c r="M16" s="1" t="n"/>
      <c r="N16" s="1" t="n"/>
      <c r="O16" s="1" t="n"/>
      <c r="P16" s="1" t="n"/>
      <c r="Q16" s="1" t="n"/>
      <c r="R16" s="1" t="n"/>
      <c r="S16" s="1" t="n"/>
    </row>
    <row r="17">
      <c r="A17" s="1" t="n"/>
      <c r="B17" s="1" t="n"/>
      <c r="C17" s="1" t="n"/>
      <c r="D17" s="1" t="n"/>
      <c r="E17" s="1" t="n"/>
      <c r="F17" s="1" t="n"/>
      <c r="G17" s="1" t="n"/>
      <c r="H17" s="1" t="n"/>
      <c r="I17" s="1" t="n"/>
      <c r="J17" s="1" t="n"/>
      <c r="K17" s="1" t="n"/>
      <c r="L17" s="1" t="n"/>
      <c r="M17" s="1" t="n"/>
      <c r="N17" s="1" t="n"/>
      <c r="O17" s="1" t="n"/>
      <c r="P17" s="1" t="n"/>
      <c r="Q17" s="1" t="n"/>
      <c r="R17" s="1" t="n"/>
      <c r="S17" s="1" t="n"/>
    </row>
    <row r="18">
      <c r="A18" s="1" t="n"/>
      <c r="B18" s="1" t="n"/>
      <c r="C18" s="1" t="n"/>
      <c r="D18" s="1" t="n"/>
      <c r="E18" s="1" t="n"/>
      <c r="F18" s="1" t="n"/>
      <c r="G18" s="1" t="n"/>
      <c r="H18" s="1" t="n"/>
      <c r="I18" s="1" t="n"/>
      <c r="J18" s="1" t="n"/>
      <c r="K18" s="1" t="n"/>
      <c r="L18" s="1" t="n"/>
      <c r="M18" s="1" t="n"/>
      <c r="N18" s="1" t="n"/>
      <c r="O18" s="1" t="n"/>
      <c r="P18" s="1" t="n"/>
      <c r="Q18" s="1" t="n"/>
      <c r="R18" s="1" t="n"/>
      <c r="S18" s="1" t="n"/>
    </row>
    <row r="19">
      <c r="A19" s="1" t="n"/>
      <c r="B19" s="1" t="n"/>
      <c r="C19" s="1" t="n"/>
      <c r="D19" s="1" t="n"/>
      <c r="E19" s="1" t="n"/>
      <c r="F19" s="1" t="n"/>
      <c r="G19" s="1" t="n"/>
      <c r="H19" s="1" t="n"/>
      <c r="I19" s="1" t="n"/>
      <c r="J19" s="1" t="n"/>
      <c r="K19" s="1" t="n"/>
      <c r="L19" s="1" t="n"/>
      <c r="M19" s="1" t="n"/>
      <c r="N19" s="1" t="n"/>
      <c r="O19" s="1" t="n"/>
      <c r="P19" s="1" t="n"/>
      <c r="Q19" s="1" t="n"/>
      <c r="R19" s="1" t="n"/>
      <c r="S19" s="1" t="n"/>
    </row>
    <row r="20">
      <c r="A20" s="1" t="n"/>
      <c r="B20" s="1" t="n"/>
      <c r="C20" s="1" t="n"/>
      <c r="D20" s="1" t="n"/>
      <c r="E20" s="1" t="n"/>
      <c r="F20" s="1" t="n"/>
      <c r="G20" s="1" t="n"/>
      <c r="H20" s="1" t="n"/>
      <c r="I20" s="1" t="n"/>
      <c r="J20" s="1" t="n"/>
      <c r="K20" s="1" t="n"/>
      <c r="L20" s="1" t="n"/>
      <c r="M20" s="1" t="n"/>
      <c r="N20" s="1" t="n"/>
      <c r="O20" s="1" t="n"/>
      <c r="P20" s="1" t="n"/>
      <c r="Q20" s="1" t="n"/>
      <c r="R20" s="1" t="n"/>
      <c r="S20" s="1" t="n"/>
    </row>
    <row r="21">
      <c r="A21" s="1" t="n"/>
      <c r="B21" s="1" t="n"/>
      <c r="C21" s="1" t="n"/>
      <c r="D21" s="1" t="n"/>
      <c r="E21" s="1" t="n"/>
      <c r="F21" s="1" t="n"/>
      <c r="G21" s="1" t="n"/>
      <c r="H21" s="1" t="n"/>
      <c r="I21" s="1" t="n"/>
      <c r="J21" s="1" t="n"/>
      <c r="K21" s="1" t="n"/>
      <c r="L21" s="1" t="n"/>
      <c r="M21" s="1" t="n"/>
      <c r="N21" s="1" t="n"/>
      <c r="O21" s="1" t="n"/>
      <c r="P21" s="1" t="n"/>
      <c r="Q21" s="1" t="n"/>
      <c r="R21" s="1" t="n"/>
      <c r="S21" s="1" t="n"/>
    </row>
    <row r="22">
      <c r="A22" s="1" t="n"/>
      <c r="B22" s="1" t="n"/>
      <c r="C22" s="1" t="n"/>
      <c r="D22" s="1" t="n"/>
      <c r="E22" s="1" t="n"/>
      <c r="F22" s="1" t="n"/>
      <c r="G22" s="1" t="n"/>
      <c r="H22" s="1" t="n"/>
      <c r="I22" s="1" t="n"/>
      <c r="J22" s="1" t="n"/>
      <c r="K22" s="1" t="n"/>
      <c r="L22" s="1" t="n"/>
      <c r="M22" s="1" t="n"/>
      <c r="N22" s="1" t="n"/>
      <c r="O22" s="1" t="n"/>
      <c r="P22" s="1" t="n"/>
      <c r="Q22" s="1" t="n"/>
      <c r="R22" s="1" t="n"/>
      <c r="S22" s="1" t="n"/>
    </row>
    <row r="23">
      <c r="A23" s="1" t="n"/>
      <c r="B23" s="1" t="n"/>
      <c r="C23" s="1" t="n"/>
      <c r="D23" s="1" t="n"/>
      <c r="E23" s="1" t="n"/>
      <c r="F23" s="1" t="n"/>
      <c r="G23" s="1" t="n"/>
      <c r="H23" s="1" t="n"/>
      <c r="I23" s="1" t="n"/>
      <c r="J23" s="1" t="n"/>
      <c r="K23" s="1" t="n"/>
      <c r="L23" s="1" t="n"/>
      <c r="M23" s="1" t="n"/>
      <c r="N23" s="1" t="n"/>
      <c r="O23" s="1" t="n"/>
      <c r="P23" s="1" t="n"/>
      <c r="Q23" s="1" t="n"/>
      <c r="R23" s="1" t="n"/>
      <c r="S23" s="1" t="n"/>
    </row>
    <row r="24">
      <c r="A24" s="1" t="n"/>
      <c r="B24" s="1" t="n"/>
      <c r="C24" s="1" t="n"/>
      <c r="D24" s="1" t="n"/>
      <c r="E24" s="1" t="n"/>
      <c r="F24" s="1" t="n"/>
      <c r="G24" s="1" t="n"/>
      <c r="H24" s="1" t="n"/>
      <c r="I24" s="1" t="n"/>
      <c r="J24" s="1" t="n"/>
      <c r="K24" s="1" t="n"/>
      <c r="L24" s="1" t="n"/>
      <c r="M24" s="1" t="n"/>
      <c r="N24" s="1" t="n"/>
      <c r="O24" s="1" t="n"/>
      <c r="P24" s="1" t="n"/>
      <c r="Q24" s="1" t="n"/>
      <c r="R24" s="1" t="n"/>
      <c r="S24" s="1" t="n"/>
    </row>
    <row r="25">
      <c r="A25" s="1" t="n"/>
      <c r="B25" s="1" t="n"/>
      <c r="C25" s="1" t="n"/>
      <c r="D25" s="1" t="n"/>
      <c r="E25" s="1" t="n"/>
      <c r="F25" s="1" t="n"/>
      <c r="G25" s="1" t="n"/>
      <c r="H25" s="1" t="n"/>
      <c r="I25" s="1" t="n"/>
      <c r="J25" s="1" t="n"/>
      <c r="K25" s="1" t="n"/>
      <c r="L25" s="1" t="n"/>
      <c r="M25" s="1" t="n"/>
      <c r="N25" s="1" t="n"/>
      <c r="O25" s="1" t="n"/>
      <c r="P25" s="1" t="n"/>
      <c r="Q25" s="1" t="n"/>
      <c r="R25" s="1" t="n"/>
      <c r="S25" s="1" t="n"/>
    </row>
    <row r="26">
      <c r="A26" s="1" t="n"/>
      <c r="B26" s="1" t="n"/>
      <c r="C26" s="1" t="n"/>
      <c r="D26" s="1" t="n"/>
      <c r="E26" s="1" t="n"/>
      <c r="F26" s="1" t="n"/>
      <c r="G26" s="1" t="n"/>
      <c r="H26" s="1" t="n"/>
      <c r="I26" s="1" t="n"/>
      <c r="J26" s="1" t="n"/>
      <c r="K26" s="1" t="n"/>
      <c r="L26" s="1" t="n"/>
      <c r="M26" s="1" t="n"/>
      <c r="N26" s="1" t="n"/>
      <c r="O26" s="1" t="n"/>
      <c r="P26" s="1" t="n"/>
      <c r="Q26" s="1" t="n"/>
      <c r="R26" s="1" t="n"/>
      <c r="S26" s="1" t="n"/>
    </row>
    <row r="27">
      <c r="A27" s="1" t="n"/>
      <c r="B27" s="1" t="n"/>
      <c r="C27" s="1" t="n"/>
      <c r="D27" s="1" t="n"/>
      <c r="E27" s="1" t="n"/>
      <c r="F27" s="1" t="n"/>
      <c r="G27" s="1" t="n"/>
      <c r="H27" s="1" t="n"/>
      <c r="I27" s="1" t="n"/>
      <c r="J27" s="1" t="n"/>
      <c r="K27" s="1" t="n"/>
      <c r="L27" s="1" t="n"/>
      <c r="M27" s="1" t="n"/>
      <c r="N27" s="1" t="n"/>
      <c r="O27" s="1" t="n"/>
      <c r="P27" s="1" t="n"/>
      <c r="Q27" s="1" t="n"/>
      <c r="R27" s="1" t="n"/>
      <c r="S27" s="1" t="n"/>
    </row>
    <row r="28">
      <c r="A28" s="1" t="n"/>
      <c r="B28" s="1" t="n"/>
      <c r="C28" s="1" t="n"/>
      <c r="D28" s="1" t="n"/>
      <c r="E28" s="1" t="n"/>
      <c r="F28" s="1" t="n"/>
      <c r="G28" s="1" t="n"/>
      <c r="H28" s="1" t="n"/>
      <c r="I28" s="1" t="n"/>
      <c r="J28" s="1" t="n"/>
      <c r="K28" s="1" t="n"/>
      <c r="L28" s="1" t="n"/>
      <c r="M28" s="1" t="n"/>
      <c r="N28" s="1" t="n"/>
      <c r="O28" s="1" t="n"/>
      <c r="P28" s="1" t="n"/>
      <c r="Q28" s="1" t="n"/>
      <c r="R28" s="1" t="n"/>
      <c r="S28" s="1" t="n"/>
    </row>
    <row r="29">
      <c r="A29" s="1" t="n"/>
      <c r="B29" s="1" t="n"/>
      <c r="C29" s="1" t="n"/>
      <c r="D29" s="1" t="n"/>
      <c r="E29" s="1" t="n"/>
      <c r="F29" s="1" t="n"/>
      <c r="G29" s="1" t="n"/>
      <c r="H29" s="1" t="n"/>
      <c r="I29" s="1" t="n"/>
      <c r="J29" s="1" t="n"/>
      <c r="K29" s="1" t="n"/>
      <c r="L29" s="1" t="n"/>
      <c r="M29" s="1" t="n"/>
      <c r="N29" s="1" t="n"/>
      <c r="O29" s="1" t="n"/>
      <c r="P29" s="1" t="n"/>
      <c r="Q29" s="1" t="n"/>
      <c r="R29" s="1" t="n"/>
      <c r="S29" s="1" t="n"/>
    </row>
    <row r="30" ht="24" customHeight="1">
      <c r="A30" s="1" t="n"/>
      <c r="B30" s="21" t="inlineStr">
        <is>
          <t>DEPARTMAN &amp; DAĞILIM</t>
        </is>
      </c>
      <c r="C30" s="22" t="n"/>
      <c r="D30" s="22" t="n"/>
      <c r="E30" s="22" t="n"/>
      <c r="F30" s="22" t="n"/>
      <c r="G30" s="22" t="n"/>
      <c r="H30" s="22" t="n"/>
      <c r="I30" s="22" t="n"/>
      <c r="J30" s="22" t="n"/>
      <c r="K30" s="22" t="n"/>
      <c r="L30" s="22" t="n"/>
      <c r="M30" s="22" t="n"/>
      <c r="N30" s="22" t="n"/>
      <c r="O30" s="22" t="n"/>
      <c r="P30" s="22" t="n"/>
      <c r="Q30" s="22" t="n"/>
      <c r="R30" s="1" t="n"/>
      <c r="S30" s="1" t="n"/>
    </row>
    <row r="31">
      <c r="A31" s="1" t="n"/>
      <c r="B31" s="1" t="n"/>
      <c r="C31" s="1" t="n"/>
      <c r="D31" s="1" t="n"/>
      <c r="E31" s="1" t="n"/>
      <c r="F31" s="1" t="n"/>
      <c r="G31" s="1" t="n"/>
      <c r="H31" s="1" t="n"/>
      <c r="I31" s="1" t="n"/>
      <c r="J31" s="1" t="n"/>
      <c r="K31" s="1" t="n"/>
      <c r="L31" s="1" t="n"/>
      <c r="M31" s="1" t="n"/>
      <c r="N31" s="1" t="n"/>
      <c r="O31" s="1" t="n"/>
      <c r="P31" s="1" t="n"/>
      <c r="Q31" s="1" t="n"/>
      <c r="R31" s="1" t="n"/>
      <c r="S31" s="1" t="n"/>
    </row>
    <row r="32">
      <c r="A32" s="1" t="n"/>
      <c r="B32" s="1" t="n"/>
      <c r="C32" s="1" t="n"/>
      <c r="D32" s="1" t="n"/>
      <c r="E32" s="1" t="n"/>
      <c r="F32" s="1" t="n"/>
      <c r="G32" s="1" t="n"/>
      <c r="H32" s="1" t="n"/>
      <c r="I32" s="1" t="n"/>
      <c r="J32" s="1" t="n"/>
      <c r="K32" s="1" t="n"/>
      <c r="L32" s="1" t="n"/>
      <c r="M32" s="1" t="n"/>
      <c r="N32" s="1" t="n"/>
      <c r="O32" s="1" t="n"/>
      <c r="P32" s="1" t="n"/>
      <c r="Q32" s="1" t="n"/>
      <c r="R32" s="1" t="n"/>
      <c r="S32" s="1" t="n"/>
    </row>
    <row r="33">
      <c r="A33" s="1" t="n"/>
      <c r="B33" s="1" t="n"/>
      <c r="C33" s="1" t="n"/>
      <c r="D33" s="1" t="n"/>
      <c r="E33" s="1" t="n"/>
      <c r="F33" s="1" t="n"/>
      <c r="G33" s="1" t="n"/>
      <c r="H33" s="1" t="n"/>
      <c r="I33" s="1" t="n"/>
      <c r="J33" s="1" t="n"/>
      <c r="K33" s="1" t="n"/>
      <c r="L33" s="1" t="n"/>
      <c r="M33" s="1" t="n"/>
      <c r="N33" s="1" t="n"/>
      <c r="O33" s="1" t="n"/>
      <c r="P33" s="1" t="n"/>
      <c r="Q33" s="1" t="n"/>
      <c r="R33" s="1" t="n"/>
      <c r="S33" s="1" t="n"/>
    </row>
    <row r="34">
      <c r="A34" s="1" t="n"/>
      <c r="B34" s="1" t="n"/>
      <c r="C34" s="1" t="n"/>
      <c r="D34" s="1" t="n"/>
      <c r="E34" s="1" t="n"/>
      <c r="F34" s="1" t="n"/>
      <c r="G34" s="1" t="n"/>
      <c r="H34" s="1" t="n"/>
      <c r="I34" s="1" t="n"/>
      <c r="J34" s="1" t="n"/>
      <c r="K34" s="1" t="n"/>
      <c r="L34" s="1" t="n"/>
      <c r="M34" s="1" t="n"/>
      <c r="N34" s="1" t="n"/>
      <c r="O34" s="1" t="n"/>
      <c r="P34" s="1" t="n"/>
      <c r="Q34" s="1" t="n"/>
      <c r="R34" s="1" t="n"/>
      <c r="S34" s="1" t="n"/>
    </row>
    <row r="35">
      <c r="A35" s="1" t="n"/>
      <c r="B35" s="1" t="n"/>
      <c r="C35" s="1" t="n"/>
      <c r="D35" s="1" t="n"/>
      <c r="E35" s="1" t="n"/>
      <c r="F35" s="1" t="n"/>
      <c r="G35" s="1" t="n"/>
      <c r="H35" s="1" t="n"/>
      <c r="I35" s="1" t="n"/>
      <c r="J35" s="1" t="n"/>
      <c r="K35" s="1" t="n"/>
      <c r="L35" s="1" t="n"/>
      <c r="M35" s="1" t="n"/>
      <c r="N35" s="1" t="n"/>
      <c r="O35" s="1" t="n"/>
      <c r="P35" s="1" t="n"/>
      <c r="Q35" s="1" t="n"/>
      <c r="R35" s="1" t="n"/>
      <c r="S35" s="1" t="n"/>
    </row>
    <row r="36">
      <c r="A36" s="1" t="n"/>
      <c r="B36" s="1" t="n"/>
      <c r="C36" s="1" t="n"/>
      <c r="D36" s="1" t="n"/>
      <c r="E36" s="1" t="n"/>
      <c r="F36" s="1" t="n"/>
      <c r="G36" s="1" t="n"/>
      <c r="H36" s="1" t="n"/>
      <c r="I36" s="1" t="n"/>
      <c r="J36" s="1" t="n"/>
      <c r="K36" s="1" t="n"/>
      <c r="L36" s="1" t="n"/>
      <c r="M36" s="1" t="n"/>
      <c r="N36" s="1" t="n"/>
      <c r="O36" s="1" t="n"/>
      <c r="P36" s="1" t="n"/>
      <c r="Q36" s="1" t="n"/>
      <c r="R36" s="1" t="n"/>
      <c r="S36" s="1" t="n"/>
    </row>
    <row r="37">
      <c r="A37" s="1" t="n"/>
      <c r="B37" s="1" t="n"/>
      <c r="C37" s="1" t="n"/>
      <c r="D37" s="1" t="n"/>
      <c r="E37" s="1" t="n"/>
      <c r="F37" s="1" t="n"/>
      <c r="G37" s="1" t="n"/>
      <c r="H37" s="1" t="n"/>
      <c r="I37" s="1" t="n"/>
      <c r="J37" s="1" t="n"/>
      <c r="K37" s="1" t="n"/>
      <c r="L37" s="1" t="n"/>
      <c r="M37" s="1" t="n"/>
      <c r="N37" s="1" t="n"/>
      <c r="O37" s="1" t="n"/>
      <c r="P37" s="1" t="n"/>
      <c r="Q37" s="1" t="n"/>
      <c r="R37" s="1" t="n"/>
      <c r="S37" s="1" t="n"/>
    </row>
    <row r="38">
      <c r="A38" s="1" t="n"/>
      <c r="B38" s="1" t="n"/>
      <c r="C38" s="1" t="n"/>
      <c r="D38" s="1" t="n"/>
      <c r="E38" s="1" t="n"/>
      <c r="F38" s="1" t="n"/>
      <c r="G38" s="1" t="n"/>
      <c r="H38" s="1" t="n"/>
      <c r="I38" s="1" t="n"/>
      <c r="J38" s="1" t="n"/>
      <c r="K38" s="1" t="n"/>
      <c r="L38" s="1" t="n"/>
      <c r="M38" s="1" t="n"/>
      <c r="N38" s="1" t="n"/>
      <c r="O38" s="1" t="n"/>
      <c r="P38" s="1" t="n"/>
      <c r="Q38" s="1" t="n"/>
      <c r="R38" s="1" t="n"/>
      <c r="S38" s="1" t="n"/>
    </row>
    <row r="39">
      <c r="A39" s="1" t="n"/>
      <c r="B39" s="1" t="n"/>
      <c r="C39" s="1" t="n"/>
      <c r="D39" s="1" t="n"/>
      <c r="E39" s="1" t="n"/>
      <c r="F39" s="1" t="n"/>
      <c r="G39" s="1" t="n"/>
      <c r="H39" s="1" t="n"/>
      <c r="I39" s="1" t="n"/>
      <c r="J39" s="1" t="n"/>
      <c r="K39" s="1" t="n"/>
      <c r="L39" s="1" t="n"/>
      <c r="M39" s="1" t="n"/>
      <c r="N39" s="1" t="n"/>
      <c r="O39" s="1" t="n"/>
      <c r="P39" s="1" t="n"/>
      <c r="Q39" s="1" t="n"/>
      <c r="R39" s="1" t="n"/>
      <c r="S39" s="1" t="n"/>
    </row>
    <row r="40">
      <c r="A40" s="1" t="n"/>
      <c r="B40" s="1" t="n"/>
      <c r="C40" s="1" t="n"/>
      <c r="D40" s="1" t="n"/>
      <c r="E40" s="1" t="n"/>
      <c r="F40" s="1" t="n"/>
      <c r="G40" s="1" t="n"/>
      <c r="H40" s="1" t="n"/>
      <c r="I40" s="1" t="n"/>
      <c r="J40" s="1" t="n"/>
      <c r="K40" s="1" t="n"/>
      <c r="L40" s="1" t="n"/>
      <c r="M40" s="1" t="n"/>
      <c r="N40" s="1" t="n"/>
      <c r="O40" s="1" t="n"/>
      <c r="P40" s="1" t="n"/>
      <c r="Q40" s="1" t="n"/>
      <c r="R40" s="1" t="n"/>
      <c r="S40" s="1" t="n"/>
    </row>
    <row r="41">
      <c r="A41" s="1" t="n"/>
      <c r="B41" s="1" t="n"/>
      <c r="C41" s="1" t="n"/>
      <c r="D41" s="1" t="n"/>
      <c r="E41" s="1" t="n"/>
      <c r="F41" s="1" t="n"/>
      <c r="G41" s="1" t="n"/>
      <c r="H41" s="1" t="n"/>
      <c r="I41" s="1" t="n"/>
      <c r="J41" s="1" t="n"/>
      <c r="K41" s="1" t="n"/>
      <c r="L41" s="1" t="n"/>
      <c r="M41" s="1" t="n"/>
      <c r="N41" s="1" t="n"/>
      <c r="O41" s="1" t="n"/>
      <c r="P41" s="1" t="n"/>
      <c r="Q41" s="1" t="n"/>
      <c r="R41" s="1" t="n"/>
      <c r="S41" s="1" t="n"/>
    </row>
    <row r="42">
      <c r="A42" s="1" t="n"/>
      <c r="B42" s="1" t="n"/>
      <c r="C42" s="1" t="n"/>
      <c r="D42" s="1" t="n"/>
      <c r="E42" s="1" t="n"/>
      <c r="F42" s="1" t="n"/>
      <c r="G42" s="1" t="n"/>
      <c r="H42" s="1" t="n"/>
      <c r="I42" s="1" t="n"/>
      <c r="J42" s="1" t="n"/>
      <c r="K42" s="1" t="n"/>
      <c r="L42" s="1" t="n"/>
      <c r="M42" s="1" t="n"/>
      <c r="N42" s="1" t="n"/>
      <c r="O42" s="1" t="n"/>
      <c r="P42" s="1" t="n"/>
      <c r="Q42" s="1" t="n"/>
      <c r="R42" s="1" t="n"/>
      <c r="S42" s="1" t="n"/>
    </row>
    <row r="43">
      <c r="A43" s="1" t="n"/>
      <c r="B43" s="1" t="n"/>
      <c r="C43" s="1" t="n"/>
      <c r="D43" s="1" t="n"/>
      <c r="E43" s="1" t="n"/>
      <c r="F43" s="1" t="n"/>
      <c r="G43" s="1" t="n"/>
      <c r="H43" s="1" t="n"/>
      <c r="I43" s="1" t="n"/>
      <c r="J43" s="1" t="n"/>
      <c r="K43" s="1" t="n"/>
      <c r="L43" s="1" t="n"/>
      <c r="M43" s="1" t="n"/>
      <c r="N43" s="1" t="n"/>
      <c r="O43" s="1" t="n"/>
      <c r="P43" s="1" t="n"/>
      <c r="Q43" s="1" t="n"/>
      <c r="R43" s="1" t="n"/>
      <c r="S43" s="1" t="n"/>
    </row>
    <row r="44">
      <c r="A44" s="1" t="n"/>
      <c r="B44" s="1" t="n"/>
      <c r="C44" s="1" t="n"/>
      <c r="D44" s="1" t="n"/>
      <c r="E44" s="1" t="n"/>
      <c r="F44" s="1" t="n"/>
      <c r="G44" s="1" t="n"/>
      <c r="H44" s="1" t="n"/>
      <c r="I44" s="1" t="n"/>
      <c r="J44" s="1" t="n"/>
      <c r="K44" s="1" t="n"/>
      <c r="L44" s="1" t="n"/>
      <c r="M44" s="1" t="n"/>
      <c r="N44" s="1" t="n"/>
      <c r="O44" s="1" t="n"/>
      <c r="P44" s="1" t="n"/>
      <c r="Q44" s="1" t="n"/>
      <c r="R44" s="1" t="n"/>
      <c r="S44" s="1" t="n"/>
    </row>
    <row r="45">
      <c r="A45" s="1" t="n"/>
      <c r="B45" s="1" t="n"/>
      <c r="C45" s="1" t="n"/>
      <c r="D45" s="1" t="n"/>
      <c r="E45" s="1" t="n"/>
      <c r="F45" s="1" t="n"/>
      <c r="G45" s="1" t="n"/>
      <c r="H45" s="1" t="n"/>
      <c r="I45" s="1" t="n"/>
      <c r="J45" s="1" t="n"/>
      <c r="K45" s="1" t="n"/>
      <c r="L45" s="1" t="n"/>
      <c r="M45" s="1" t="n"/>
      <c r="N45" s="1" t="n"/>
      <c r="O45" s="1" t="n"/>
      <c r="P45" s="1" t="n"/>
      <c r="Q45" s="1" t="n"/>
      <c r="R45" s="1" t="n"/>
      <c r="S45" s="1" t="n"/>
    </row>
    <row r="46">
      <c r="A46" s="1" t="n"/>
      <c r="B46" s="1" t="n"/>
      <c r="C46" s="1" t="n"/>
      <c r="D46" s="1" t="n"/>
      <c r="E46" s="1" t="n"/>
      <c r="F46" s="1" t="n"/>
      <c r="G46" s="1" t="n"/>
      <c r="H46" s="1" t="n"/>
      <c r="I46" s="1" t="n"/>
      <c r="J46" s="1" t="n"/>
      <c r="K46" s="1" t="n"/>
      <c r="L46" s="1" t="n"/>
      <c r="M46" s="1" t="n"/>
      <c r="N46" s="1" t="n"/>
      <c r="O46" s="1" t="n"/>
      <c r="P46" s="1" t="n"/>
      <c r="Q46" s="1" t="n"/>
      <c r="R46" s="1" t="n"/>
      <c r="S46" s="1" t="n"/>
    </row>
    <row r="47">
      <c r="A47" s="1" t="n"/>
      <c r="B47" s="1" t="n"/>
      <c r="C47" s="1" t="n"/>
      <c r="D47" s="1" t="n"/>
      <c r="E47" s="1" t="n"/>
      <c r="F47" s="1" t="n"/>
      <c r="G47" s="1" t="n"/>
      <c r="H47" s="1" t="n"/>
      <c r="I47" s="1" t="n"/>
      <c r="J47" s="1" t="n"/>
      <c r="K47" s="1" t="n"/>
      <c r="L47" s="1" t="n"/>
      <c r="M47" s="1" t="n"/>
      <c r="N47" s="1" t="n"/>
      <c r="O47" s="1" t="n"/>
      <c r="P47" s="1" t="n"/>
      <c r="Q47" s="1" t="n"/>
      <c r="R47" s="1" t="n"/>
      <c r="S47" s="1" t="n"/>
    </row>
    <row r="48">
      <c r="A48" s="1" t="n"/>
      <c r="B48" s="1" t="n"/>
      <c r="C48" s="1" t="n"/>
      <c r="D48" s="1" t="n"/>
      <c r="E48" s="1" t="n"/>
      <c r="F48" s="1" t="n"/>
      <c r="G48" s="1" t="n"/>
      <c r="H48" s="1" t="n"/>
      <c r="I48" s="1" t="n"/>
      <c r="J48" s="1" t="n"/>
      <c r="K48" s="1" t="n"/>
      <c r="L48" s="1" t="n"/>
      <c r="M48" s="1" t="n"/>
      <c r="N48" s="1" t="n"/>
      <c r="O48" s="1" t="n"/>
      <c r="P48" s="1" t="n"/>
      <c r="Q48" s="1" t="n"/>
      <c r="R48" s="1" t="n"/>
      <c r="S48" s="1" t="n"/>
    </row>
    <row r="49">
      <c r="A49" s="1" t="n"/>
      <c r="B49" s="1" t="n"/>
      <c r="C49" s="1" t="n"/>
      <c r="D49" s="1" t="n"/>
      <c r="E49" s="1" t="n"/>
      <c r="F49" s="1" t="n"/>
      <c r="G49" s="1" t="n"/>
      <c r="H49" s="1" t="n"/>
      <c r="I49" s="1" t="n"/>
      <c r="J49" s="1" t="n"/>
      <c r="K49" s="1" t="n"/>
      <c r="L49" s="1" t="n"/>
      <c r="M49" s="1" t="n"/>
      <c r="N49" s="1" t="n"/>
      <c r="O49" s="1" t="n"/>
      <c r="P49" s="1" t="n"/>
      <c r="Q49" s="1" t="n"/>
      <c r="R49" s="1" t="n"/>
      <c r="S49" s="1" t="n"/>
    </row>
    <row r="50">
      <c r="A50" s="1" t="n"/>
      <c r="B50" s="1" t="n"/>
      <c r="C50" s="1" t="n"/>
      <c r="D50" s="1" t="n"/>
      <c r="E50" s="1" t="n"/>
      <c r="F50" s="1" t="n"/>
      <c r="G50" s="1" t="n"/>
      <c r="H50" s="1" t="n"/>
      <c r="I50" s="1" t="n"/>
      <c r="J50" s="1" t="n"/>
      <c r="K50" s="1" t="n"/>
      <c r="L50" s="1" t="n"/>
      <c r="M50" s="1" t="n"/>
      <c r="N50" s="1" t="n"/>
      <c r="O50" s="1" t="n"/>
      <c r="P50" s="1" t="n"/>
      <c r="Q50" s="1" t="n"/>
      <c r="R50" s="1" t="n"/>
      <c r="S50" s="1" t="n"/>
    </row>
    <row r="51">
      <c r="A51" s="1" t="n"/>
      <c r="B51" s="1" t="n"/>
      <c r="C51" s="1" t="n"/>
      <c r="D51" s="1" t="n"/>
      <c r="E51" s="1" t="n"/>
      <c r="F51" s="1" t="n"/>
      <c r="G51" s="1" t="n"/>
      <c r="H51" s="1" t="n"/>
      <c r="I51" s="1" t="n"/>
      <c r="J51" s="1" t="n"/>
      <c r="K51" s="1" t="n"/>
      <c r="L51" s="1" t="n"/>
      <c r="M51" s="1" t="n"/>
      <c r="N51" s="1" t="n"/>
      <c r="O51" s="1" t="n"/>
      <c r="P51" s="1" t="n"/>
      <c r="Q51" s="1" t="n"/>
      <c r="R51" s="1" t="n"/>
      <c r="S51" s="1" t="n"/>
    </row>
    <row r="52">
      <c r="A52" s="1" t="n"/>
      <c r="B52" s="1" t="n"/>
      <c r="C52" s="1" t="n"/>
      <c r="D52" s="1" t="n"/>
      <c r="E52" s="1" t="n"/>
      <c r="F52" s="1" t="n"/>
      <c r="G52" s="1" t="n"/>
      <c r="H52" s="1" t="n"/>
      <c r="I52" s="1" t="n"/>
      <c r="J52" s="1" t="n"/>
      <c r="K52" s="1" t="n"/>
      <c r="L52" s="1" t="n"/>
      <c r="M52" s="1" t="n"/>
      <c r="N52" s="1" t="n"/>
      <c r="O52" s="1" t="n"/>
      <c r="P52" s="1" t="n"/>
      <c r="Q52" s="1" t="n"/>
      <c r="R52" s="1" t="n"/>
      <c r="S52" s="1" t="n"/>
    </row>
    <row r="53">
      <c r="A53" s="1" t="n"/>
      <c r="B53" s="1" t="n"/>
      <c r="C53" s="1" t="n"/>
      <c r="D53" s="1" t="n"/>
      <c r="E53" s="1" t="n"/>
      <c r="F53" s="1" t="n"/>
      <c r="G53" s="1" t="n"/>
      <c r="H53" s="1" t="n"/>
      <c r="I53" s="1" t="n"/>
      <c r="J53" s="1" t="n"/>
      <c r="K53" s="1" t="n"/>
      <c r="L53" s="1" t="n"/>
      <c r="M53" s="1" t="n"/>
      <c r="N53" s="1" t="n"/>
      <c r="O53" s="1" t="n"/>
      <c r="P53" s="1" t="n"/>
      <c r="Q53" s="1" t="n"/>
      <c r="R53" s="1" t="n"/>
      <c r="S53" s="1" t="n"/>
    </row>
    <row r="54">
      <c r="A54" s="1" t="n"/>
      <c r="B54" s="1" t="n"/>
      <c r="C54" s="1" t="n"/>
      <c r="D54" s="1" t="n"/>
      <c r="E54" s="1" t="n"/>
      <c r="F54" s="1" t="n"/>
      <c r="G54" s="1" t="n"/>
      <c r="H54" s="1" t="n"/>
      <c r="I54" s="1" t="n"/>
      <c r="J54" s="1" t="n"/>
      <c r="K54" s="1" t="n"/>
      <c r="L54" s="1" t="n"/>
      <c r="M54" s="1" t="n"/>
      <c r="N54" s="1" t="n"/>
      <c r="O54" s="1" t="n"/>
      <c r="P54" s="1" t="n"/>
      <c r="Q54" s="1" t="n"/>
      <c r="R54" s="1" t="n"/>
      <c r="S54" s="1" t="n"/>
    </row>
    <row r="55">
      <c r="A55" s="1" t="n"/>
      <c r="B55" s="1" t="n"/>
      <c r="C55" s="1" t="n"/>
      <c r="D55" s="1" t="n"/>
      <c r="E55" s="1" t="n"/>
      <c r="F55" s="1" t="n"/>
      <c r="G55" s="1" t="n"/>
      <c r="H55" s="1" t="n"/>
      <c r="I55" s="1" t="n"/>
      <c r="J55" s="1" t="n"/>
      <c r="K55" s="1" t="n"/>
      <c r="L55" s="1" t="n"/>
      <c r="M55" s="1" t="n"/>
      <c r="N55" s="1" t="n"/>
      <c r="O55" s="1" t="n"/>
      <c r="P55" s="1" t="n"/>
      <c r="Q55" s="1" t="n"/>
      <c r="R55" s="1" t="n"/>
      <c r="S55" s="1" t="n"/>
    </row>
    <row r="56">
      <c r="A56" s="1" t="n"/>
      <c r="B56" s="1" t="n"/>
      <c r="C56" s="1" t="n"/>
      <c r="D56" s="1" t="n"/>
      <c r="E56" s="1" t="n"/>
      <c r="F56" s="1" t="n"/>
      <c r="G56" s="1" t="n"/>
      <c r="H56" s="1" t="n"/>
      <c r="I56" s="1" t="n"/>
      <c r="J56" s="1" t="n"/>
      <c r="K56" s="1" t="n"/>
      <c r="L56" s="1" t="n"/>
      <c r="M56" s="1" t="n"/>
      <c r="N56" s="1" t="n"/>
      <c r="O56" s="1" t="n"/>
      <c r="P56" s="1" t="n"/>
      <c r="Q56" s="1" t="n"/>
      <c r="R56" s="1" t="n"/>
      <c r="S56" s="1" t="n"/>
    </row>
    <row r="57">
      <c r="A57" s="1" t="n"/>
      <c r="B57" s="1" t="n"/>
      <c r="C57" s="1" t="n"/>
      <c r="D57" s="1" t="n"/>
      <c r="E57" s="1" t="n"/>
      <c r="F57" s="1" t="n"/>
      <c r="G57" s="1" t="n"/>
      <c r="H57" s="1" t="n"/>
      <c r="I57" s="1" t="n"/>
      <c r="J57" s="1" t="n"/>
      <c r="K57" s="1" t="n"/>
      <c r="L57" s="1" t="n"/>
      <c r="M57" s="1" t="n"/>
      <c r="N57" s="1" t="n"/>
      <c r="O57" s="1" t="n"/>
      <c r="P57" s="1" t="n"/>
      <c r="Q57" s="1" t="n"/>
      <c r="R57" s="1" t="n"/>
      <c r="S57" s="1" t="n"/>
    </row>
    <row r="58">
      <c r="A58" s="1" t="n"/>
      <c r="B58" s="1" t="n"/>
      <c r="C58" s="1" t="n"/>
      <c r="D58" s="1" t="n"/>
      <c r="E58" s="1" t="n"/>
      <c r="F58" s="1" t="n"/>
      <c r="G58" s="1" t="n"/>
      <c r="H58" s="1" t="n"/>
      <c r="I58" s="1" t="n"/>
      <c r="J58" s="1" t="n"/>
      <c r="K58" s="1" t="n"/>
      <c r="L58" s="1" t="n"/>
      <c r="M58" s="1" t="n"/>
      <c r="N58" s="1" t="n"/>
      <c r="O58" s="1" t="n"/>
      <c r="P58" s="1" t="n"/>
      <c r="Q58" s="1" t="n"/>
      <c r="R58" s="1" t="n"/>
      <c r="S58" s="1" t="n"/>
    </row>
    <row r="59">
      <c r="A59" s="1" t="n"/>
      <c r="B59" s="1" t="n"/>
      <c r="C59" s="1" t="n"/>
      <c r="D59" s="1" t="n"/>
      <c r="E59" s="1" t="n"/>
      <c r="F59" s="1" t="n"/>
      <c r="G59" s="1" t="n"/>
      <c r="H59" s="1" t="n"/>
      <c r="I59" s="1" t="n"/>
      <c r="J59" s="1" t="n"/>
      <c r="K59" s="1" t="n"/>
      <c r="L59" s="1" t="n"/>
      <c r="M59" s="1" t="n"/>
      <c r="N59" s="1" t="n"/>
      <c r="O59" s="1" t="n"/>
      <c r="P59" s="1" t="n"/>
      <c r="Q59" s="1" t="n"/>
      <c r="R59" s="1" t="n"/>
      <c r="S59" s="1" t="n"/>
    </row>
    <row r="60" ht="14" customHeight="1">
      <c r="A60" s="1" t="n"/>
      <c r="B60" s="23" t="inlineStr">
        <is>
          <t>Veri kaynağı: 'Veri' sayfası · Hesaplamalar: 'Hesaplar' sayfası · Değerleri değiştirince dashboard otomatik güncellenir.</t>
        </is>
      </c>
      <c r="R60" s="1" t="n"/>
      <c r="S60" s="1" t="n"/>
    </row>
    <row r="61">
      <c r="A61" s="1" t="n"/>
      <c r="B61" s="1" t="n"/>
      <c r="C61" s="1" t="n"/>
      <c r="D61" s="1" t="n"/>
      <c r="E61" s="1" t="n"/>
      <c r="F61" s="1" t="n"/>
      <c r="G61" s="1" t="n"/>
      <c r="H61" s="1" t="n"/>
      <c r="I61" s="1" t="n"/>
      <c r="J61" s="1" t="n"/>
      <c r="K61" s="1" t="n"/>
      <c r="L61" s="1" t="n"/>
      <c r="M61" s="1" t="n"/>
      <c r="N61" s="1" t="n"/>
      <c r="O61" s="1" t="n"/>
      <c r="P61" s="1" t="n"/>
      <c r="Q61" s="1" t="n"/>
      <c r="R61" s="1" t="n"/>
      <c r="S61" s="1" t="n"/>
    </row>
    <row r="62">
      <c r="A62" s="1" t="n"/>
      <c r="B62" s="1" t="n"/>
      <c r="C62" s="1" t="n"/>
      <c r="D62" s="1" t="n"/>
      <c r="E62" s="1" t="n"/>
      <c r="F62" s="1" t="n"/>
      <c r="G62" s="1" t="n"/>
      <c r="H62" s="1" t="n"/>
      <c r="I62" s="1" t="n"/>
      <c r="J62" s="1" t="n"/>
      <c r="K62" s="1" t="n"/>
      <c r="L62" s="1" t="n"/>
      <c r="M62" s="1" t="n"/>
      <c r="N62" s="1" t="n"/>
      <c r="O62" s="1" t="n"/>
      <c r="P62" s="1" t="n"/>
      <c r="Q62" s="1" t="n"/>
      <c r="R62" s="1" t="n"/>
      <c r="S62" s="1" t="n"/>
    </row>
  </sheetData>
  <mergeCells count="25">
    <mergeCell ref="B11:D11"/>
    <mergeCell ref="E10:G10"/>
    <mergeCell ref="E9:G9"/>
    <mergeCell ref="B30:Q30"/>
    <mergeCell ref="K12:M12"/>
    <mergeCell ref="H11:J11"/>
    <mergeCell ref="B2:Q3"/>
    <mergeCell ref="B10:D10"/>
    <mergeCell ref="E11:G11"/>
    <mergeCell ref="N10:P10"/>
    <mergeCell ref="B4:Q4"/>
    <mergeCell ref="B9:D9"/>
    <mergeCell ref="N9:P9"/>
    <mergeCell ref="H12:J12"/>
    <mergeCell ref="K10:M10"/>
    <mergeCell ref="E12:G12"/>
    <mergeCell ref="N11:P11"/>
    <mergeCell ref="H10:J10"/>
    <mergeCell ref="B14:Q14"/>
    <mergeCell ref="B60:Q60"/>
    <mergeCell ref="K9:M9"/>
    <mergeCell ref="H9:J9"/>
    <mergeCell ref="B12:D12"/>
    <mergeCell ref="N12:P12"/>
    <mergeCell ref="K11:M11"/>
  </mergeCells>
  <pageMargins left="0.4" right="0.4" top="0.4" bottom="0.4" header="0" footer="0"/>
  <pageSetup orientation="landscape" paperSize="9" fitToHeight="1" fitToWidth="1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8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17" customWidth="1" min="2" max="2"/>
    <col width="15" customWidth="1" min="3" max="3"/>
    <col width="13" customWidth="1" min="4" max="4"/>
    <col width="13" customWidth="1" min="5" max="5"/>
    <col width="13" customWidth="1" min="6" max="6"/>
    <col width="11" customWidth="1" min="7" max="7"/>
    <col width="13" customWidth="1" min="8" max="8"/>
  </cols>
  <sheetData>
    <row r="1">
      <c r="A1" s="24" t="inlineStr">
        <is>
          <t>ÇALIŞAN ID</t>
        </is>
      </c>
      <c r="B1" s="24" t="inlineStr">
        <is>
          <t>AD</t>
        </is>
      </c>
      <c r="C1" s="24" t="inlineStr">
        <is>
          <t>DEPARTMAN</t>
        </is>
      </c>
      <c r="D1" s="24" t="inlineStr">
        <is>
          <t>BRÜT MAAŞ</t>
        </is>
      </c>
      <c r="E1" s="24" t="inlineStr">
        <is>
          <t>GELIR VERGISI</t>
        </is>
      </c>
      <c r="F1" s="24" t="inlineStr">
        <is>
          <t>SGK KESINTISI</t>
        </is>
      </c>
      <c r="G1" s="24" t="inlineStr">
        <is>
          <t>MESAI</t>
        </is>
      </c>
      <c r="H1" s="24" t="inlineStr">
        <is>
          <t>NET ÖDEME</t>
        </is>
      </c>
    </row>
    <row r="2">
      <c r="A2" s="25" t="inlineStr">
        <is>
          <t>E-1000</t>
        </is>
      </c>
      <c r="B2" s="25" t="inlineStr">
        <is>
          <t>Mehmet Demir #0</t>
        </is>
      </c>
      <c r="C2" s="25" t="inlineStr">
        <is>
          <t>İK</t>
        </is>
      </c>
      <c r="D2" s="26" t="n">
        <v>77200</v>
      </c>
      <c r="E2" s="26" t="n">
        <v>22531</v>
      </c>
      <c r="F2" s="26" t="n">
        <v>10808</v>
      </c>
      <c r="G2" s="26" t="n">
        <v>6588</v>
      </c>
      <c r="H2" s="27">
        <f>D2-E2-F2+G2</f>
        <v/>
      </c>
    </row>
    <row r="3">
      <c r="A3" s="25" t="inlineStr">
        <is>
          <t>E-1001</t>
        </is>
      </c>
      <c r="B3" s="25" t="inlineStr">
        <is>
          <t>Can Öztürk #1</t>
        </is>
      </c>
      <c r="C3" s="25" t="inlineStr">
        <is>
          <t>Finans</t>
        </is>
      </c>
      <c r="D3" s="26" t="n">
        <v>30200</v>
      </c>
      <c r="E3" s="26" t="n">
        <v>4945</v>
      </c>
      <c r="F3" s="26" t="n">
        <v>4228</v>
      </c>
      <c r="G3" s="26" t="n">
        <v>4332</v>
      </c>
      <c r="H3" s="27">
        <f>D3-E3-F3+G3</f>
        <v/>
      </c>
    </row>
    <row r="4">
      <c r="A4" s="25" t="inlineStr">
        <is>
          <t>E-1002</t>
        </is>
      </c>
      <c r="B4" s="25" t="inlineStr">
        <is>
          <t>Zeynep Şahin #2</t>
        </is>
      </c>
      <c r="C4" s="25" t="inlineStr">
        <is>
          <t>Operasyon</t>
        </is>
      </c>
      <c r="D4" s="26" t="n">
        <v>69600</v>
      </c>
      <c r="E4" s="26" t="n">
        <v>16751</v>
      </c>
      <c r="F4" s="26" t="n">
        <v>9744</v>
      </c>
      <c r="G4" s="26" t="n">
        <v>5906</v>
      </c>
      <c r="H4" s="27">
        <f>D4-E4-F4+G4</f>
        <v/>
      </c>
    </row>
    <row r="5">
      <c r="A5" s="25" t="inlineStr">
        <is>
          <t>E-1003</t>
        </is>
      </c>
      <c r="B5" s="25" t="inlineStr">
        <is>
          <t>Ayşe Kaya #3</t>
        </is>
      </c>
      <c r="C5" s="25" t="inlineStr">
        <is>
          <t>İK</t>
        </is>
      </c>
      <c r="D5" s="26" t="n">
        <v>69600</v>
      </c>
      <c r="E5" s="26" t="n">
        <v>15567</v>
      </c>
      <c r="F5" s="26" t="n">
        <v>9744</v>
      </c>
      <c r="G5" s="26" t="n">
        <v>10937</v>
      </c>
      <c r="H5" s="27">
        <f>D5-E5-F5+G5</f>
        <v/>
      </c>
    </row>
    <row r="6">
      <c r="A6" s="25" t="inlineStr">
        <is>
          <t>E-1004</t>
        </is>
      </c>
      <c r="B6" s="25" t="inlineStr">
        <is>
          <t>Elif Arslan #4</t>
        </is>
      </c>
      <c r="C6" s="25" t="inlineStr">
        <is>
          <t>Müşteri Hizmetleri</t>
        </is>
      </c>
      <c r="D6" s="26" t="n">
        <v>21100</v>
      </c>
      <c r="E6" s="26" t="n">
        <v>3321</v>
      </c>
      <c r="F6" s="26" t="n">
        <v>2954</v>
      </c>
      <c r="G6" s="26" t="n">
        <v>3457</v>
      </c>
      <c r="H6" s="27">
        <f>D6-E6-F6+G6</f>
        <v/>
      </c>
    </row>
    <row r="7">
      <c r="A7" s="25" t="inlineStr">
        <is>
          <t>E-1005</t>
        </is>
      </c>
      <c r="B7" s="25" t="inlineStr">
        <is>
          <t>Zeynep Şahin #5</t>
        </is>
      </c>
      <c r="C7" s="25" t="inlineStr">
        <is>
          <t>Yazılım</t>
        </is>
      </c>
      <c r="D7" s="26" t="n">
        <v>82900</v>
      </c>
      <c r="E7" s="26" t="n">
        <v>21046</v>
      </c>
      <c r="F7" s="26" t="n">
        <v>11606</v>
      </c>
      <c r="G7" s="26" t="n">
        <v>1395</v>
      </c>
      <c r="H7" s="27">
        <f>D7-E7-F7+G7</f>
        <v/>
      </c>
    </row>
    <row r="8">
      <c r="A8" s="25" t="inlineStr">
        <is>
          <t>E-1006</t>
        </is>
      </c>
      <c r="B8" s="25" t="inlineStr">
        <is>
          <t>Burak Aydın #6</t>
        </is>
      </c>
      <c r="C8" s="25" t="inlineStr">
        <is>
          <t>Müşteri Hizmetleri</t>
        </is>
      </c>
      <c r="D8" s="26" t="n">
        <v>91700</v>
      </c>
      <c r="E8" s="26" t="n">
        <v>14116</v>
      </c>
      <c r="F8" s="26" t="n">
        <v>12838</v>
      </c>
      <c r="G8" s="26" t="n">
        <v>8897</v>
      </c>
      <c r="H8" s="27">
        <f>D8-E8-F8+G8</f>
        <v/>
      </c>
    </row>
    <row r="9">
      <c r="A9" s="25" t="inlineStr">
        <is>
          <t>E-1007</t>
        </is>
      </c>
      <c r="B9" s="25" t="inlineStr">
        <is>
          <t>Elif Arslan #7</t>
        </is>
      </c>
      <c r="C9" s="25" t="inlineStr">
        <is>
          <t>Pazarlama</t>
        </is>
      </c>
      <c r="D9" s="26" t="n">
        <v>41700</v>
      </c>
      <c r="E9" s="26" t="n">
        <v>10265</v>
      </c>
      <c r="F9" s="26" t="n">
        <v>5838</v>
      </c>
      <c r="G9" s="26" t="n">
        <v>3451</v>
      </c>
      <c r="H9" s="27">
        <f>D9-E9-F9+G9</f>
        <v/>
      </c>
    </row>
    <row r="10">
      <c r="A10" s="25" t="inlineStr">
        <is>
          <t>E-1008</t>
        </is>
      </c>
      <c r="B10" s="25" t="inlineStr">
        <is>
          <t>Ali Yıldız #8</t>
        </is>
      </c>
      <c r="C10" s="25" t="inlineStr">
        <is>
          <t>Finans</t>
        </is>
      </c>
      <c r="D10" s="26" t="n">
        <v>83000</v>
      </c>
      <c r="E10" s="26" t="n">
        <v>20210</v>
      </c>
      <c r="F10" s="26" t="n">
        <v>11620</v>
      </c>
      <c r="G10" s="26" t="n">
        <v>3594</v>
      </c>
      <c r="H10" s="27">
        <f>D10-E10-F10+G10</f>
        <v/>
      </c>
    </row>
    <row r="11">
      <c r="A11" s="25" t="inlineStr">
        <is>
          <t>E-1009</t>
        </is>
      </c>
      <c r="B11" s="25" t="inlineStr">
        <is>
          <t>Zeynep Şahin #9</t>
        </is>
      </c>
      <c r="C11" s="25" t="inlineStr">
        <is>
          <t>Finans</t>
        </is>
      </c>
      <c r="D11" s="26" t="n">
        <v>81700</v>
      </c>
      <c r="E11" s="26" t="n">
        <v>15861</v>
      </c>
      <c r="F11" s="26" t="n">
        <v>11438</v>
      </c>
      <c r="G11" s="26" t="n">
        <v>4356</v>
      </c>
      <c r="H11" s="27">
        <f>D11-E11-F11+G11</f>
        <v/>
      </c>
    </row>
    <row r="12">
      <c r="A12" s="25" t="inlineStr">
        <is>
          <t>E-1010</t>
        </is>
      </c>
      <c r="B12" s="25" t="inlineStr">
        <is>
          <t>Mehmet Demir #10</t>
        </is>
      </c>
      <c r="C12" s="25" t="inlineStr">
        <is>
          <t>İK</t>
        </is>
      </c>
      <c r="D12" s="26" t="n">
        <v>94200</v>
      </c>
      <c r="E12" s="26" t="n">
        <v>19590</v>
      </c>
      <c r="F12" s="26" t="n">
        <v>13188</v>
      </c>
      <c r="G12" s="26" t="n">
        <v>13052</v>
      </c>
      <c r="H12" s="27">
        <f>D12-E12-F12+G12</f>
        <v/>
      </c>
    </row>
    <row r="13">
      <c r="A13" s="25" t="inlineStr">
        <is>
          <t>E-1011</t>
        </is>
      </c>
      <c r="B13" s="25" t="inlineStr">
        <is>
          <t>Burak Aydın #11</t>
        </is>
      </c>
      <c r="C13" s="25" t="inlineStr">
        <is>
          <t>Pazarlama</t>
        </is>
      </c>
      <c r="D13" s="26" t="n">
        <v>72800</v>
      </c>
      <c r="E13" s="26" t="n">
        <v>20147</v>
      </c>
      <c r="F13" s="26" t="n">
        <v>10192</v>
      </c>
      <c r="G13" s="26" t="n">
        <v>8230</v>
      </c>
      <c r="H13" s="27">
        <f>D13-E13-F13+G13</f>
        <v/>
      </c>
    </row>
    <row r="14">
      <c r="A14" s="25" t="inlineStr">
        <is>
          <t>E-1012</t>
        </is>
      </c>
      <c r="B14" s="25" t="inlineStr">
        <is>
          <t>Ayşe Kaya #12</t>
        </is>
      </c>
      <c r="C14" s="25" t="inlineStr">
        <is>
          <t>Pazarlama</t>
        </is>
      </c>
      <c r="D14" s="26" t="n">
        <v>61800</v>
      </c>
      <c r="E14" s="26" t="n">
        <v>14407</v>
      </c>
      <c r="F14" s="26" t="n">
        <v>8652</v>
      </c>
      <c r="G14" s="26" t="n">
        <v>6026</v>
      </c>
      <c r="H14" s="27">
        <f>D14-E14-F14+G14</f>
        <v/>
      </c>
    </row>
    <row r="15">
      <c r="A15" s="25" t="inlineStr">
        <is>
          <t>E-1013</t>
        </is>
      </c>
      <c r="B15" s="25" t="inlineStr">
        <is>
          <t>Ali Yıldız #13</t>
        </is>
      </c>
      <c r="C15" s="25" t="inlineStr">
        <is>
          <t>Finans</t>
        </is>
      </c>
      <c r="D15" s="26" t="n">
        <v>25500</v>
      </c>
      <c r="E15" s="26" t="n">
        <v>4046</v>
      </c>
      <c r="F15" s="26" t="n">
        <v>3570</v>
      </c>
      <c r="G15" s="26" t="n">
        <v>1620</v>
      </c>
      <c r="H15" s="27">
        <f>D15-E15-F15+G15</f>
        <v/>
      </c>
    </row>
    <row r="16">
      <c r="A16" s="25" t="inlineStr">
        <is>
          <t>E-1014</t>
        </is>
      </c>
      <c r="B16" s="25" t="inlineStr">
        <is>
          <t>Elif Arslan #14</t>
        </is>
      </c>
      <c r="C16" s="25" t="inlineStr">
        <is>
          <t>Müşteri Hizmetleri</t>
        </is>
      </c>
      <c r="D16" s="26" t="n">
        <v>72300</v>
      </c>
      <c r="E16" s="26" t="n">
        <v>15450</v>
      </c>
      <c r="F16" s="26" t="n">
        <v>10122</v>
      </c>
      <c r="G16" s="26" t="n">
        <v>10305</v>
      </c>
      <c r="H16" s="27">
        <f>D16-E16-F16+G16</f>
        <v/>
      </c>
    </row>
    <row r="17">
      <c r="A17" s="25" t="inlineStr">
        <is>
          <t>E-1015</t>
        </is>
      </c>
      <c r="B17" s="25" t="inlineStr">
        <is>
          <t>Zeynep Şahin #15</t>
        </is>
      </c>
      <c r="C17" s="25" t="inlineStr">
        <is>
          <t>Operasyon</t>
        </is>
      </c>
      <c r="D17" s="26" t="n">
        <v>84500</v>
      </c>
      <c r="E17" s="26" t="n">
        <v>22854</v>
      </c>
      <c r="F17" s="26" t="n">
        <v>11830</v>
      </c>
      <c r="G17" s="26" t="n">
        <v>10277</v>
      </c>
      <c r="H17" s="27">
        <f>D17-E17-F17+G17</f>
        <v/>
      </c>
    </row>
    <row r="18">
      <c r="A18" s="25" t="inlineStr">
        <is>
          <t>E-1016</t>
        </is>
      </c>
      <c r="B18" s="25" t="inlineStr">
        <is>
          <t>Ayşe Kaya #16</t>
        </is>
      </c>
      <c r="C18" s="25" t="inlineStr">
        <is>
          <t>Pazarlama</t>
        </is>
      </c>
      <c r="D18" s="26" t="n">
        <v>42200</v>
      </c>
      <c r="E18" s="26" t="n">
        <v>6512</v>
      </c>
      <c r="F18" s="26" t="n">
        <v>5908</v>
      </c>
      <c r="G18" s="26" t="n">
        <v>3624</v>
      </c>
      <c r="H18" s="27">
        <f>D18-E18-F18+G18</f>
        <v/>
      </c>
    </row>
    <row r="19">
      <c r="A19" s="25" t="inlineStr">
        <is>
          <t>E-1017</t>
        </is>
      </c>
      <c r="B19" s="25" t="inlineStr">
        <is>
          <t>Can Öztürk #17</t>
        </is>
      </c>
      <c r="C19" s="25" t="inlineStr">
        <is>
          <t>Operasyon</t>
        </is>
      </c>
      <c r="D19" s="26" t="n">
        <v>68700</v>
      </c>
      <c r="E19" s="26" t="n">
        <v>12914</v>
      </c>
      <c r="F19" s="26" t="n">
        <v>9618</v>
      </c>
      <c r="G19" s="26" t="n">
        <v>8842</v>
      </c>
      <c r="H19" s="27">
        <f>D19-E19-F19+G19</f>
        <v/>
      </c>
    </row>
    <row r="20">
      <c r="A20" s="25" t="inlineStr">
        <is>
          <t>E-1018</t>
        </is>
      </c>
      <c r="B20" s="25" t="inlineStr">
        <is>
          <t>Ayşe Kaya #18</t>
        </is>
      </c>
      <c r="C20" s="25" t="inlineStr">
        <is>
          <t>Satış</t>
        </is>
      </c>
      <c r="D20" s="26" t="n">
        <v>26500</v>
      </c>
      <c r="E20" s="26" t="n">
        <v>7604</v>
      </c>
      <c r="F20" s="26" t="n">
        <v>3710</v>
      </c>
      <c r="G20" s="26" t="n">
        <v>4253</v>
      </c>
      <c r="H20" s="27">
        <f>D20-E20-F20+G20</f>
        <v/>
      </c>
    </row>
    <row r="21">
      <c r="A21" s="25" t="inlineStr">
        <is>
          <t>E-1019</t>
        </is>
      </c>
      <c r="B21" s="25" t="inlineStr">
        <is>
          <t>Can Öztürk #19</t>
        </is>
      </c>
      <c r="C21" s="25" t="inlineStr">
        <is>
          <t>Finans</t>
        </is>
      </c>
      <c r="D21" s="26" t="n">
        <v>46200</v>
      </c>
      <c r="E21" s="26" t="n">
        <v>11086</v>
      </c>
      <c r="F21" s="26" t="n">
        <v>6468</v>
      </c>
      <c r="G21" s="26" t="n">
        <v>224</v>
      </c>
      <c r="H21" s="27">
        <f>D21-E21-F21+G21</f>
        <v/>
      </c>
    </row>
    <row r="22">
      <c r="A22" s="25" t="inlineStr">
        <is>
          <t>E-1020</t>
        </is>
      </c>
      <c r="B22" s="25" t="inlineStr">
        <is>
          <t>Ayşe Kaya #20</t>
        </is>
      </c>
      <c r="C22" s="25" t="inlineStr">
        <is>
          <t>Satış</t>
        </is>
      </c>
      <c r="D22" s="26" t="n">
        <v>57400</v>
      </c>
      <c r="E22" s="26" t="n">
        <v>13890</v>
      </c>
      <c r="F22" s="26" t="n">
        <v>8036</v>
      </c>
      <c r="G22" s="26" t="n">
        <v>3622</v>
      </c>
      <c r="H22" s="27">
        <f>D22-E22-F22+G22</f>
        <v/>
      </c>
    </row>
    <row r="23">
      <c r="A23" s="25" t="inlineStr">
        <is>
          <t>E-1021</t>
        </is>
      </c>
      <c r="B23" s="25" t="inlineStr">
        <is>
          <t>Mehmet Demir #21</t>
        </is>
      </c>
      <c r="C23" s="25" t="inlineStr">
        <is>
          <t>Müşteri Hizmetleri</t>
        </is>
      </c>
      <c r="D23" s="26" t="n">
        <v>73600</v>
      </c>
      <c r="E23" s="26" t="n">
        <v>11357</v>
      </c>
      <c r="F23" s="26" t="n">
        <v>10304</v>
      </c>
      <c r="G23" s="26" t="n">
        <v>6614</v>
      </c>
      <c r="H23" s="27">
        <f>D23-E23-F23+G23</f>
        <v/>
      </c>
    </row>
    <row r="24">
      <c r="A24" s="25" t="inlineStr">
        <is>
          <t>E-1022</t>
        </is>
      </c>
      <c r="B24" s="25" t="inlineStr">
        <is>
          <t>Can Öztürk #22</t>
        </is>
      </c>
      <c r="C24" s="25" t="inlineStr">
        <is>
          <t>Yazılım</t>
        </is>
      </c>
      <c r="D24" s="26" t="n">
        <v>90700</v>
      </c>
      <c r="E24" s="26" t="n">
        <v>14524</v>
      </c>
      <c r="F24" s="26" t="n">
        <v>12698</v>
      </c>
      <c r="G24" s="26" t="n">
        <v>1638</v>
      </c>
      <c r="H24" s="27">
        <f>D24-E24-F24+G24</f>
        <v/>
      </c>
    </row>
    <row r="25">
      <c r="A25" s="25" t="inlineStr">
        <is>
          <t>E-1023</t>
        </is>
      </c>
      <c r="B25" s="25" t="inlineStr">
        <is>
          <t>Elif Arslan #23</t>
        </is>
      </c>
      <c r="C25" s="25" t="inlineStr">
        <is>
          <t>Satış</t>
        </is>
      </c>
      <c r="D25" s="26" t="n">
        <v>82300</v>
      </c>
      <c r="E25" s="26" t="n">
        <v>22886</v>
      </c>
      <c r="F25" s="26" t="n">
        <v>11522</v>
      </c>
      <c r="G25" s="26" t="n">
        <v>6286</v>
      </c>
      <c r="H25" s="27">
        <f>D25-E25-F25+G25</f>
        <v/>
      </c>
    </row>
    <row r="26">
      <c r="A26" s="25" t="inlineStr">
        <is>
          <t>E-1024</t>
        </is>
      </c>
      <c r="B26" s="25" t="inlineStr">
        <is>
          <t>Ali Yıldız #24</t>
        </is>
      </c>
      <c r="C26" s="25" t="inlineStr">
        <is>
          <t>Operasyon</t>
        </is>
      </c>
      <c r="D26" s="26" t="n">
        <v>71700</v>
      </c>
      <c r="E26" s="26" t="n">
        <v>11680</v>
      </c>
      <c r="F26" s="26" t="n">
        <v>10038</v>
      </c>
      <c r="G26" s="26" t="n">
        <v>7579</v>
      </c>
      <c r="H26" s="27">
        <f>D26-E26-F26+G26</f>
        <v/>
      </c>
    </row>
    <row r="27">
      <c r="A27" s="25" t="inlineStr">
        <is>
          <t>E-1025</t>
        </is>
      </c>
      <c r="B27" s="25" t="inlineStr">
        <is>
          <t>Zeynep Şahin #25</t>
        </is>
      </c>
      <c r="C27" s="25" t="inlineStr">
        <is>
          <t>İK</t>
        </is>
      </c>
      <c r="D27" s="26" t="n">
        <v>69700</v>
      </c>
      <c r="E27" s="26" t="n">
        <v>18393</v>
      </c>
      <c r="F27" s="26" t="n">
        <v>9758</v>
      </c>
      <c r="G27" s="26" t="n">
        <v>6731</v>
      </c>
      <c r="H27" s="27">
        <f>D27-E27-F27+G27</f>
        <v/>
      </c>
    </row>
    <row r="28">
      <c r="A28" s="25" t="inlineStr">
        <is>
          <t>E-1026</t>
        </is>
      </c>
      <c r="B28" s="25" t="inlineStr">
        <is>
          <t>Burak Aydın #26</t>
        </is>
      </c>
      <c r="C28" s="25" t="inlineStr">
        <is>
          <t>Operasyon</t>
        </is>
      </c>
      <c r="D28" s="26" t="n">
        <v>32900</v>
      </c>
      <c r="E28" s="26" t="n">
        <v>7694</v>
      </c>
      <c r="F28" s="26" t="n">
        <v>4606</v>
      </c>
      <c r="G28" s="26" t="n">
        <v>2234</v>
      </c>
      <c r="H28" s="27">
        <f>D28-E28-F28+G28</f>
        <v/>
      </c>
    </row>
    <row r="29">
      <c r="A29" s="25" t="inlineStr">
        <is>
          <t>E-1027</t>
        </is>
      </c>
      <c r="B29" s="25" t="inlineStr">
        <is>
          <t>Zeynep Şahin #27</t>
        </is>
      </c>
      <c r="C29" s="25" t="inlineStr">
        <is>
          <t>İK</t>
        </is>
      </c>
      <c r="D29" s="26" t="n">
        <v>28700</v>
      </c>
      <c r="E29" s="26" t="n">
        <v>4578</v>
      </c>
      <c r="F29" s="26" t="n">
        <v>4018</v>
      </c>
      <c r="G29" s="26" t="n">
        <v>3655</v>
      </c>
      <c r="H29" s="27">
        <f>D29-E29-F29+G29</f>
        <v/>
      </c>
    </row>
    <row r="30">
      <c r="A30" s="25" t="inlineStr">
        <is>
          <t>E-1028</t>
        </is>
      </c>
      <c r="B30" s="25" t="inlineStr">
        <is>
          <t>Can Öztürk #28</t>
        </is>
      </c>
      <c r="C30" s="25" t="inlineStr">
        <is>
          <t>Operasyon</t>
        </is>
      </c>
      <c r="D30" s="26" t="n">
        <v>59800</v>
      </c>
      <c r="E30" s="26" t="n">
        <v>16728</v>
      </c>
      <c r="F30" s="26" t="n">
        <v>8372</v>
      </c>
      <c r="G30" s="26" t="n">
        <v>4321</v>
      </c>
      <c r="H30" s="27">
        <f>D30-E30-F30+G30</f>
        <v/>
      </c>
    </row>
    <row r="31">
      <c r="A31" s="25" t="inlineStr">
        <is>
          <t>E-1029</t>
        </is>
      </c>
      <c r="B31" s="25" t="inlineStr">
        <is>
          <t>Ayşe Kaya #29</t>
        </is>
      </c>
      <c r="C31" s="25" t="inlineStr">
        <is>
          <t>İK</t>
        </is>
      </c>
      <c r="D31" s="26" t="n">
        <v>88900</v>
      </c>
      <c r="E31" s="26" t="n">
        <v>20666</v>
      </c>
      <c r="F31" s="26" t="n">
        <v>12446</v>
      </c>
      <c r="G31" s="26" t="n">
        <v>13651</v>
      </c>
      <c r="H31" s="27">
        <f>D31-E31-F31+G31</f>
        <v/>
      </c>
    </row>
    <row r="32">
      <c r="A32" s="25" t="inlineStr">
        <is>
          <t>E-1030</t>
        </is>
      </c>
      <c r="B32" s="25" t="inlineStr">
        <is>
          <t>Can Öztürk #30</t>
        </is>
      </c>
      <c r="C32" s="25" t="inlineStr">
        <is>
          <t>Finans</t>
        </is>
      </c>
      <c r="D32" s="26" t="n">
        <v>52200</v>
      </c>
      <c r="E32" s="26" t="n">
        <v>15398</v>
      </c>
      <c r="F32" s="26" t="n">
        <v>7308</v>
      </c>
      <c r="G32" s="26" t="n">
        <v>5736</v>
      </c>
      <c r="H32" s="27">
        <f>D32-E32-F32+G32</f>
        <v/>
      </c>
    </row>
    <row r="33">
      <c r="A33" s="25" t="inlineStr">
        <is>
          <t>E-1031</t>
        </is>
      </c>
      <c r="B33" s="25" t="inlineStr">
        <is>
          <t>Zeynep Şahin #31</t>
        </is>
      </c>
      <c r="C33" s="25" t="inlineStr">
        <is>
          <t>Pazarlama</t>
        </is>
      </c>
      <c r="D33" s="26" t="n">
        <v>84900</v>
      </c>
      <c r="E33" s="26" t="n">
        <v>18404</v>
      </c>
      <c r="F33" s="26" t="n">
        <v>11886</v>
      </c>
      <c r="G33" s="26" t="n">
        <v>13384</v>
      </c>
      <c r="H33" s="27">
        <f>D33-E33-F33+G33</f>
        <v/>
      </c>
    </row>
    <row r="34">
      <c r="A34" s="25" t="inlineStr">
        <is>
          <t>E-1032</t>
        </is>
      </c>
      <c r="B34" s="25" t="inlineStr">
        <is>
          <t>Selin Çelik #32</t>
        </is>
      </c>
      <c r="C34" s="25" t="inlineStr">
        <is>
          <t>Satış</t>
        </is>
      </c>
      <c r="D34" s="26" t="n">
        <v>77600</v>
      </c>
      <c r="E34" s="26" t="n">
        <v>14995</v>
      </c>
      <c r="F34" s="26" t="n">
        <v>10864</v>
      </c>
      <c r="G34" s="26" t="n">
        <v>11096</v>
      </c>
      <c r="H34" s="27">
        <f>D34-E34-F34+G34</f>
        <v/>
      </c>
    </row>
    <row r="35">
      <c r="A35" s="25" t="inlineStr">
        <is>
          <t>E-1033</t>
        </is>
      </c>
      <c r="B35" s="25" t="inlineStr">
        <is>
          <t>Zeynep Şahin #33</t>
        </is>
      </c>
      <c r="C35" s="25" t="inlineStr">
        <is>
          <t>İK</t>
        </is>
      </c>
      <c r="D35" s="26" t="n">
        <v>81000</v>
      </c>
      <c r="E35" s="26" t="n">
        <v>20080</v>
      </c>
      <c r="F35" s="26" t="n">
        <v>11340</v>
      </c>
      <c r="G35" s="26" t="n">
        <v>7414</v>
      </c>
      <c r="H35" s="27">
        <f>D35-E35-F35+G35</f>
        <v/>
      </c>
    </row>
    <row r="36">
      <c r="A36" s="25" t="inlineStr">
        <is>
          <t>E-1034</t>
        </is>
      </c>
      <c r="B36" s="25" t="inlineStr">
        <is>
          <t>Elif Arslan #34</t>
        </is>
      </c>
      <c r="C36" s="25" t="inlineStr">
        <is>
          <t>Operasyon</t>
        </is>
      </c>
      <c r="D36" s="26" t="n">
        <v>24600</v>
      </c>
      <c r="E36" s="26" t="n">
        <v>5875</v>
      </c>
      <c r="F36" s="26" t="n">
        <v>3444</v>
      </c>
      <c r="G36" s="26" t="n">
        <v>4118</v>
      </c>
      <c r="H36" s="27">
        <f>D36-E36-F36+G36</f>
        <v/>
      </c>
    </row>
    <row r="37">
      <c r="A37" s="25" t="inlineStr">
        <is>
          <t>E-1035</t>
        </is>
      </c>
      <c r="B37" s="25" t="inlineStr">
        <is>
          <t>Can Öztürk #35</t>
        </is>
      </c>
      <c r="C37" s="25" t="inlineStr">
        <is>
          <t>İK</t>
        </is>
      </c>
      <c r="D37" s="26" t="n">
        <v>78300</v>
      </c>
      <c r="E37" s="26" t="n">
        <v>18873</v>
      </c>
      <c r="F37" s="26" t="n">
        <v>10962</v>
      </c>
      <c r="G37" s="26" t="n">
        <v>3751</v>
      </c>
      <c r="H37" s="27">
        <f>D37-E37-F37+G37</f>
        <v/>
      </c>
    </row>
    <row r="38">
      <c r="A38" s="25" t="inlineStr">
        <is>
          <t>E-1036</t>
        </is>
      </c>
      <c r="B38" s="25" t="inlineStr">
        <is>
          <t>Selin Çelik #36</t>
        </is>
      </c>
      <c r="C38" s="25" t="inlineStr">
        <is>
          <t>Yazılım</t>
        </is>
      </c>
      <c r="D38" s="26" t="n">
        <v>28700</v>
      </c>
      <c r="E38" s="26" t="n">
        <v>7285</v>
      </c>
      <c r="F38" s="26" t="n">
        <v>4018</v>
      </c>
      <c r="G38" s="26" t="n">
        <v>284</v>
      </c>
      <c r="H38" s="27">
        <f>D38-E38-F38+G38</f>
        <v/>
      </c>
    </row>
    <row r="39">
      <c r="A39" s="25" t="inlineStr">
        <is>
          <t>E-1037</t>
        </is>
      </c>
      <c r="B39" s="25" t="inlineStr">
        <is>
          <t>Elif Arslan #37</t>
        </is>
      </c>
      <c r="C39" s="25" t="inlineStr">
        <is>
          <t>Finans</t>
        </is>
      </c>
      <c r="D39" s="26" t="n">
        <v>18800</v>
      </c>
      <c r="E39" s="26" t="n">
        <v>4350</v>
      </c>
      <c r="F39" s="26" t="n">
        <v>2632</v>
      </c>
      <c r="G39" s="26" t="n">
        <v>801</v>
      </c>
      <c r="H39" s="27">
        <f>D39-E39-F39+G39</f>
        <v/>
      </c>
    </row>
    <row r="40">
      <c r="A40" s="25" t="inlineStr">
        <is>
          <t>E-1038</t>
        </is>
      </c>
      <c r="B40" s="25" t="inlineStr">
        <is>
          <t>Selin Çelik #38</t>
        </is>
      </c>
      <c r="C40" s="25" t="inlineStr">
        <is>
          <t>Operasyon</t>
        </is>
      </c>
      <c r="D40" s="26" t="n">
        <v>28700</v>
      </c>
      <c r="E40" s="26" t="n">
        <v>7100</v>
      </c>
      <c r="F40" s="26" t="n">
        <v>4018</v>
      </c>
      <c r="G40" s="26" t="n">
        <v>2602</v>
      </c>
      <c r="H40" s="27">
        <f>D40-E40-F40+G40</f>
        <v/>
      </c>
    </row>
    <row r="41">
      <c r="A41" s="25" t="inlineStr">
        <is>
          <t>E-1039</t>
        </is>
      </c>
      <c r="B41" s="25" t="inlineStr">
        <is>
          <t>Elif Arslan #39</t>
        </is>
      </c>
      <c r="C41" s="25" t="inlineStr">
        <is>
          <t>Müşteri Hizmetleri</t>
        </is>
      </c>
      <c r="D41" s="26" t="n">
        <v>44700</v>
      </c>
      <c r="E41" s="26" t="n">
        <v>12175</v>
      </c>
      <c r="F41" s="26" t="n">
        <v>6258</v>
      </c>
      <c r="G41" s="26" t="n">
        <v>6069</v>
      </c>
      <c r="H41" s="27">
        <f>D41-E41-F41+G41</f>
        <v/>
      </c>
    </row>
    <row r="42">
      <c r="A42" s="25" t="inlineStr">
        <is>
          <t>E-1040</t>
        </is>
      </c>
      <c r="B42" s="25" t="inlineStr">
        <is>
          <t>Can Öztürk #40</t>
        </is>
      </c>
      <c r="C42" s="25" t="inlineStr">
        <is>
          <t>Müşteri Hizmetleri</t>
        </is>
      </c>
      <c r="D42" s="26" t="n">
        <v>74900</v>
      </c>
      <c r="E42" s="26" t="n">
        <v>19772</v>
      </c>
      <c r="F42" s="26" t="n">
        <v>10486</v>
      </c>
      <c r="G42" s="26" t="n">
        <v>7705</v>
      </c>
      <c r="H42" s="27">
        <f>D42-E42-F42+G42</f>
        <v/>
      </c>
    </row>
    <row r="43">
      <c r="A43" s="25" t="inlineStr">
        <is>
          <t>E-1041</t>
        </is>
      </c>
      <c r="B43" s="25" t="inlineStr">
        <is>
          <t>Selin Çelik #41</t>
        </is>
      </c>
      <c r="C43" s="25" t="inlineStr">
        <is>
          <t>Satış</t>
        </is>
      </c>
      <c r="D43" s="26" t="n">
        <v>20400</v>
      </c>
      <c r="E43" s="26" t="n">
        <v>3923</v>
      </c>
      <c r="F43" s="26" t="n">
        <v>2856</v>
      </c>
      <c r="G43" s="26" t="n">
        <v>458</v>
      </c>
      <c r="H43" s="27">
        <f>D43-E43-F43+G43</f>
        <v/>
      </c>
    </row>
    <row r="44">
      <c r="A44" s="25" t="inlineStr">
        <is>
          <t>E-1042</t>
        </is>
      </c>
      <c r="B44" s="25" t="inlineStr">
        <is>
          <t>Zeynep Şahin #42</t>
        </is>
      </c>
      <c r="C44" s="25" t="inlineStr">
        <is>
          <t>Finans</t>
        </is>
      </c>
      <c r="D44" s="26" t="n">
        <v>51200</v>
      </c>
      <c r="E44" s="26" t="n">
        <v>11743</v>
      </c>
      <c r="F44" s="26" t="n">
        <v>7168</v>
      </c>
      <c r="G44" s="26" t="n">
        <v>3759</v>
      </c>
      <c r="H44" s="27">
        <f>D44-E44-F44+G44</f>
        <v/>
      </c>
    </row>
    <row r="45">
      <c r="A45" s="25" t="inlineStr">
        <is>
          <t>E-1043</t>
        </is>
      </c>
      <c r="B45" s="25" t="inlineStr">
        <is>
          <t>Mehmet Demir #43</t>
        </is>
      </c>
      <c r="C45" s="25" t="inlineStr">
        <is>
          <t>Müşteri Hizmetleri</t>
        </is>
      </c>
      <c r="D45" s="26" t="n">
        <v>70700</v>
      </c>
      <c r="E45" s="26" t="n">
        <v>21209</v>
      </c>
      <c r="F45" s="26" t="n">
        <v>9898</v>
      </c>
      <c r="G45" s="26" t="n">
        <v>11185</v>
      </c>
      <c r="H45" s="27">
        <f>D45-E45-F45+G45</f>
        <v/>
      </c>
    </row>
    <row r="46">
      <c r="A46" s="25" t="inlineStr">
        <is>
          <t>E-1044</t>
        </is>
      </c>
      <c r="B46" s="25" t="inlineStr">
        <is>
          <t>Ayşe Kaya #44</t>
        </is>
      </c>
      <c r="C46" s="25" t="inlineStr">
        <is>
          <t>Satış</t>
        </is>
      </c>
      <c r="D46" s="26" t="n">
        <v>60000</v>
      </c>
      <c r="E46" s="26" t="n">
        <v>13078</v>
      </c>
      <c r="F46" s="26" t="n">
        <v>8400</v>
      </c>
      <c r="G46" s="26" t="n">
        <v>8342</v>
      </c>
      <c r="H46" s="27">
        <f>D46-E46-F46+G46</f>
        <v/>
      </c>
    </row>
    <row r="47">
      <c r="A47" s="25" t="inlineStr">
        <is>
          <t>E-1045</t>
        </is>
      </c>
      <c r="B47" s="25" t="inlineStr">
        <is>
          <t>Selin Çelik #45</t>
        </is>
      </c>
      <c r="C47" s="25" t="inlineStr">
        <is>
          <t>Müşteri Hizmetleri</t>
        </is>
      </c>
      <c r="D47" s="26" t="n">
        <v>61300</v>
      </c>
      <c r="E47" s="26" t="n">
        <v>16138</v>
      </c>
      <c r="F47" s="26" t="n">
        <v>8582</v>
      </c>
      <c r="G47" s="26" t="n">
        <v>1192</v>
      </c>
      <c r="H47" s="27">
        <f>D47-E47-F47+G47</f>
        <v/>
      </c>
    </row>
    <row r="48">
      <c r="A48" s="25" t="inlineStr">
        <is>
          <t>E-1046</t>
        </is>
      </c>
      <c r="B48" s="25" t="inlineStr">
        <is>
          <t>Mehmet Demir #46</t>
        </is>
      </c>
      <c r="C48" s="25" t="inlineStr">
        <is>
          <t>Yazılım</t>
        </is>
      </c>
      <c r="D48" s="26" t="n">
        <v>64800</v>
      </c>
      <c r="E48" s="26" t="n">
        <v>11013</v>
      </c>
      <c r="F48" s="26" t="n">
        <v>9072</v>
      </c>
      <c r="G48" s="26" t="n">
        <v>2951</v>
      </c>
      <c r="H48" s="27">
        <f>D48-E48-F48+G48</f>
        <v/>
      </c>
    </row>
    <row r="49">
      <c r="A49" s="25" t="inlineStr">
        <is>
          <t>E-1047</t>
        </is>
      </c>
      <c r="B49" s="25" t="inlineStr">
        <is>
          <t>Mehmet Demir #47</t>
        </is>
      </c>
      <c r="C49" s="25" t="inlineStr">
        <is>
          <t>Müşteri Hizmetleri</t>
        </is>
      </c>
      <c r="D49" s="26" t="n">
        <v>50900</v>
      </c>
      <c r="E49" s="26" t="n">
        <v>9954</v>
      </c>
      <c r="F49" s="26" t="n">
        <v>7126</v>
      </c>
      <c r="G49" s="26" t="n">
        <v>3734</v>
      </c>
      <c r="H49" s="27">
        <f>D49-E49-F49+G49</f>
        <v/>
      </c>
    </row>
    <row r="50">
      <c r="A50" s="25" t="inlineStr">
        <is>
          <t>E-1048</t>
        </is>
      </c>
      <c r="B50" s="25" t="inlineStr">
        <is>
          <t>Zeynep Şahin #48</t>
        </is>
      </c>
      <c r="C50" s="25" t="inlineStr">
        <is>
          <t>Pazarlama</t>
        </is>
      </c>
      <c r="D50" s="26" t="n">
        <v>53100</v>
      </c>
      <c r="E50" s="26" t="n">
        <v>13724</v>
      </c>
      <c r="F50" s="26" t="n">
        <v>7434</v>
      </c>
      <c r="G50" s="26" t="n">
        <v>1404</v>
      </c>
      <c r="H50" s="27">
        <f>D50-E50-F50+G50</f>
        <v/>
      </c>
    </row>
    <row r="51">
      <c r="A51" s="25" t="inlineStr">
        <is>
          <t>E-1049</t>
        </is>
      </c>
      <c r="B51" s="25" t="inlineStr">
        <is>
          <t>Selin Çelik #49</t>
        </is>
      </c>
      <c r="C51" s="25" t="inlineStr">
        <is>
          <t>İK</t>
        </is>
      </c>
      <c r="D51" s="26" t="n">
        <v>52500</v>
      </c>
      <c r="E51" s="26" t="n">
        <v>9909</v>
      </c>
      <c r="F51" s="26" t="n">
        <v>7350</v>
      </c>
      <c r="G51" s="26" t="n">
        <v>8786</v>
      </c>
      <c r="H51" s="27">
        <f>D51-E51-F51+G51</f>
        <v/>
      </c>
    </row>
    <row r="52">
      <c r="A52" s="25" t="inlineStr">
        <is>
          <t>E-1050</t>
        </is>
      </c>
      <c r="B52" s="25" t="inlineStr">
        <is>
          <t>Burak Aydın #50</t>
        </is>
      </c>
      <c r="C52" s="25" t="inlineStr">
        <is>
          <t>İK</t>
        </is>
      </c>
      <c r="D52" s="26" t="n">
        <v>34300</v>
      </c>
      <c r="E52" s="26" t="n">
        <v>5476</v>
      </c>
      <c r="F52" s="26" t="n">
        <v>4802</v>
      </c>
      <c r="G52" s="26" t="n">
        <v>4574</v>
      </c>
      <c r="H52" s="27">
        <f>D52-E52-F52+G52</f>
        <v/>
      </c>
    </row>
    <row r="53">
      <c r="A53" s="25" t="inlineStr">
        <is>
          <t>E-1051</t>
        </is>
      </c>
      <c r="B53" s="25" t="inlineStr">
        <is>
          <t>Can Öztürk #51</t>
        </is>
      </c>
      <c r="C53" s="25" t="inlineStr">
        <is>
          <t>Operasyon</t>
        </is>
      </c>
      <c r="D53" s="26" t="n">
        <v>79800</v>
      </c>
      <c r="E53" s="26" t="n">
        <v>19120</v>
      </c>
      <c r="F53" s="26" t="n">
        <v>11172</v>
      </c>
      <c r="G53" s="26" t="n">
        <v>13036</v>
      </c>
      <c r="H53" s="27">
        <f>D53-E53-F53+G53</f>
        <v/>
      </c>
    </row>
    <row r="54">
      <c r="A54" s="25" t="inlineStr">
        <is>
          <t>E-1052</t>
        </is>
      </c>
      <c r="B54" s="25" t="inlineStr">
        <is>
          <t>Selin Çelik #52</t>
        </is>
      </c>
      <c r="C54" s="25" t="inlineStr">
        <is>
          <t>Operasyon</t>
        </is>
      </c>
      <c r="D54" s="26" t="n">
        <v>67200</v>
      </c>
      <c r="E54" s="26" t="n">
        <v>19177</v>
      </c>
      <c r="F54" s="26" t="n">
        <v>9408</v>
      </c>
      <c r="G54" s="26" t="n">
        <v>2102</v>
      </c>
      <c r="H54" s="27">
        <f>D54-E54-F54+G54</f>
        <v/>
      </c>
    </row>
    <row r="55">
      <c r="A55" s="25" t="inlineStr">
        <is>
          <t>E-1053</t>
        </is>
      </c>
      <c r="B55" s="25" t="inlineStr">
        <is>
          <t>Can Öztürk #53</t>
        </is>
      </c>
      <c r="C55" s="25" t="inlineStr">
        <is>
          <t>Satış</t>
        </is>
      </c>
      <c r="D55" s="26" t="n">
        <v>40100</v>
      </c>
      <c r="E55" s="26" t="n">
        <v>9532</v>
      </c>
      <c r="F55" s="26" t="n">
        <v>5614</v>
      </c>
      <c r="G55" s="26" t="n">
        <v>2100</v>
      </c>
      <c r="H55" s="27">
        <f>D55-E55-F55+G55</f>
        <v/>
      </c>
    </row>
    <row r="56">
      <c r="A56" s="25" t="inlineStr">
        <is>
          <t>E-1054</t>
        </is>
      </c>
      <c r="B56" s="25" t="inlineStr">
        <is>
          <t>Burak Aydın #54</t>
        </is>
      </c>
      <c r="C56" s="25" t="inlineStr">
        <is>
          <t>Yazılım</t>
        </is>
      </c>
      <c r="D56" s="26" t="n">
        <v>60100</v>
      </c>
      <c r="E56" s="26" t="n">
        <v>11454</v>
      </c>
      <c r="F56" s="26" t="n">
        <v>8414</v>
      </c>
      <c r="G56" s="26" t="n">
        <v>8174</v>
      </c>
      <c r="H56" s="27">
        <f>D56-E56-F56+G56</f>
        <v/>
      </c>
    </row>
    <row r="57">
      <c r="A57" s="25" t="inlineStr">
        <is>
          <t>E-1055</t>
        </is>
      </c>
      <c r="B57" s="25" t="inlineStr">
        <is>
          <t>Selin Çelik #55</t>
        </is>
      </c>
      <c r="C57" s="25" t="inlineStr">
        <is>
          <t>Yazılım</t>
        </is>
      </c>
      <c r="D57" s="26" t="n">
        <v>46400</v>
      </c>
      <c r="E57" s="26" t="n">
        <v>7278</v>
      </c>
      <c r="F57" s="26" t="n">
        <v>6496</v>
      </c>
      <c r="G57" s="26" t="n">
        <v>4784</v>
      </c>
      <c r="H57" s="27">
        <f>D57-E57-F57+G57</f>
        <v/>
      </c>
    </row>
    <row r="58">
      <c r="A58" s="25" t="inlineStr">
        <is>
          <t>E-1056</t>
        </is>
      </c>
      <c r="B58" s="25" t="inlineStr">
        <is>
          <t>Can Öztürk #56</t>
        </is>
      </c>
      <c r="C58" s="25" t="inlineStr">
        <is>
          <t>Yazılım</t>
        </is>
      </c>
      <c r="D58" s="26" t="n">
        <v>35200</v>
      </c>
      <c r="E58" s="26" t="n">
        <v>7871</v>
      </c>
      <c r="F58" s="26" t="n">
        <v>4928</v>
      </c>
      <c r="G58" s="26" t="n">
        <v>4245</v>
      </c>
      <c r="H58" s="27">
        <f>D58-E58-F58+G58</f>
        <v/>
      </c>
    </row>
    <row r="59">
      <c r="A59" s="25" t="inlineStr">
        <is>
          <t>E-1057</t>
        </is>
      </c>
      <c r="B59" s="25" t="inlineStr">
        <is>
          <t>Selin Çelik #57</t>
        </is>
      </c>
      <c r="C59" s="25" t="inlineStr">
        <is>
          <t>İK</t>
        </is>
      </c>
      <c r="D59" s="26" t="n">
        <v>18600</v>
      </c>
      <c r="E59" s="26" t="n">
        <v>3848</v>
      </c>
      <c r="F59" s="26" t="n">
        <v>2604</v>
      </c>
      <c r="G59" s="26" t="n">
        <v>136</v>
      </c>
      <c r="H59" s="27">
        <f>D59-E59-F59+G59</f>
        <v/>
      </c>
    </row>
    <row r="60">
      <c r="A60" s="25" t="inlineStr">
        <is>
          <t>E-1058</t>
        </is>
      </c>
      <c r="B60" s="25" t="inlineStr">
        <is>
          <t>Elif Arslan #58</t>
        </is>
      </c>
      <c r="C60" s="25" t="inlineStr">
        <is>
          <t>Pazarlama</t>
        </is>
      </c>
      <c r="D60" s="26" t="n">
        <v>40600</v>
      </c>
      <c r="E60" s="26" t="n">
        <v>6302</v>
      </c>
      <c r="F60" s="26" t="n">
        <v>5684</v>
      </c>
      <c r="G60" s="26" t="n">
        <v>1381</v>
      </c>
      <c r="H60" s="27">
        <f>D60-E60-F60+G60</f>
        <v/>
      </c>
    </row>
    <row r="61">
      <c r="A61" s="25" t="inlineStr">
        <is>
          <t>E-1059</t>
        </is>
      </c>
      <c r="B61" s="25" t="inlineStr">
        <is>
          <t>Selin Çelik #59</t>
        </is>
      </c>
      <c r="C61" s="25" t="inlineStr">
        <is>
          <t>İK</t>
        </is>
      </c>
      <c r="D61" s="26" t="n">
        <v>84300</v>
      </c>
      <c r="E61" s="26" t="n">
        <v>12775</v>
      </c>
      <c r="F61" s="26" t="n">
        <v>11802</v>
      </c>
      <c r="G61" s="26" t="n">
        <v>3219</v>
      </c>
      <c r="H61" s="27">
        <f>D61-E61-F61+G61</f>
        <v/>
      </c>
    </row>
    <row r="62">
      <c r="A62" s="25" t="inlineStr">
        <is>
          <t>E-1060</t>
        </is>
      </c>
      <c r="B62" s="25" t="inlineStr">
        <is>
          <t>Selin Çelik #60</t>
        </is>
      </c>
      <c r="C62" s="25" t="inlineStr">
        <is>
          <t>Müşteri Hizmetleri</t>
        </is>
      </c>
      <c r="D62" s="26" t="n">
        <v>92200</v>
      </c>
      <c r="E62" s="26" t="n">
        <v>22910</v>
      </c>
      <c r="F62" s="26" t="n">
        <v>12908</v>
      </c>
      <c r="G62" s="26" t="n">
        <v>8997</v>
      </c>
      <c r="H62" s="27">
        <f>D62-E62-F62+G62</f>
        <v/>
      </c>
    </row>
    <row r="63">
      <c r="A63" s="25" t="inlineStr">
        <is>
          <t>E-1061</t>
        </is>
      </c>
      <c r="B63" s="25" t="inlineStr">
        <is>
          <t>Elif Arslan #61</t>
        </is>
      </c>
      <c r="C63" s="25" t="inlineStr">
        <is>
          <t>Yazılım</t>
        </is>
      </c>
      <c r="D63" s="26" t="n">
        <v>33200</v>
      </c>
      <c r="E63" s="26" t="n">
        <v>6671</v>
      </c>
      <c r="F63" s="26" t="n">
        <v>4648</v>
      </c>
      <c r="G63" s="26" t="n">
        <v>5095</v>
      </c>
      <c r="H63" s="27">
        <f>D63-E63-F63+G63</f>
        <v/>
      </c>
    </row>
    <row r="64">
      <c r="A64" s="25" t="inlineStr">
        <is>
          <t>E-1062</t>
        </is>
      </c>
      <c r="B64" s="25" t="inlineStr">
        <is>
          <t>Ali Yıldız #62</t>
        </is>
      </c>
      <c r="C64" s="25" t="inlineStr">
        <is>
          <t>Finans</t>
        </is>
      </c>
      <c r="D64" s="26" t="n">
        <v>37100</v>
      </c>
      <c r="E64" s="26" t="n">
        <v>9704</v>
      </c>
      <c r="F64" s="26" t="n">
        <v>5194</v>
      </c>
      <c r="G64" s="26" t="n">
        <v>2887</v>
      </c>
      <c r="H64" s="27">
        <f>D64-E64-F64+G64</f>
        <v/>
      </c>
    </row>
    <row r="65">
      <c r="A65" s="25" t="inlineStr">
        <is>
          <t>E-1063</t>
        </is>
      </c>
      <c r="B65" s="25" t="inlineStr">
        <is>
          <t>Elif Arslan #63</t>
        </is>
      </c>
      <c r="C65" s="25" t="inlineStr">
        <is>
          <t>Yazılım</t>
        </is>
      </c>
      <c r="D65" s="26" t="n">
        <v>68500</v>
      </c>
      <c r="E65" s="26" t="n">
        <v>17610</v>
      </c>
      <c r="F65" s="26" t="n">
        <v>9590</v>
      </c>
      <c r="G65" s="26" t="n">
        <v>10755</v>
      </c>
      <c r="H65" s="27">
        <f>D65-E65-F65+G65</f>
        <v/>
      </c>
    </row>
    <row r="66">
      <c r="A66" s="25" t="inlineStr">
        <is>
          <t>E-1064</t>
        </is>
      </c>
      <c r="B66" s="25" t="inlineStr">
        <is>
          <t>Can Öztürk #64</t>
        </is>
      </c>
      <c r="C66" s="25" t="inlineStr">
        <is>
          <t>Yazılım</t>
        </is>
      </c>
      <c r="D66" s="26" t="n">
        <v>83900</v>
      </c>
      <c r="E66" s="26" t="n">
        <v>22016</v>
      </c>
      <c r="F66" s="26" t="n">
        <v>11746</v>
      </c>
      <c r="G66" s="26" t="n">
        <v>1456</v>
      </c>
      <c r="H66" s="27">
        <f>D66-E66-F66+G66</f>
        <v/>
      </c>
    </row>
    <row r="67">
      <c r="A67" s="25" t="inlineStr">
        <is>
          <t>E-1065</t>
        </is>
      </c>
      <c r="B67" s="25" t="inlineStr">
        <is>
          <t>Zeynep Şahin #65</t>
        </is>
      </c>
      <c r="C67" s="25" t="inlineStr">
        <is>
          <t>İK</t>
        </is>
      </c>
      <c r="D67" s="26" t="n">
        <v>64000</v>
      </c>
      <c r="E67" s="26" t="n">
        <v>11973</v>
      </c>
      <c r="F67" s="26" t="n">
        <v>8960</v>
      </c>
      <c r="G67" s="26" t="n">
        <v>7038</v>
      </c>
      <c r="H67" s="27">
        <f>D67-E67-F67+G67</f>
        <v/>
      </c>
    </row>
    <row r="68">
      <c r="A68" s="25" t="inlineStr">
        <is>
          <t>E-1066</t>
        </is>
      </c>
      <c r="B68" s="25" t="inlineStr">
        <is>
          <t>Zeynep Şahin #66</t>
        </is>
      </c>
      <c r="C68" s="25" t="inlineStr">
        <is>
          <t>Operasyon</t>
        </is>
      </c>
      <c r="D68" s="26" t="n">
        <v>23000</v>
      </c>
      <c r="E68" s="26" t="n">
        <v>5482</v>
      </c>
      <c r="F68" s="26" t="n">
        <v>3220</v>
      </c>
      <c r="G68" s="26" t="n">
        <v>2042</v>
      </c>
      <c r="H68" s="27">
        <f>D68-E68-F68+G68</f>
        <v/>
      </c>
    </row>
    <row r="69">
      <c r="A69" s="25" t="inlineStr">
        <is>
          <t>E-1067</t>
        </is>
      </c>
      <c r="B69" s="25" t="inlineStr">
        <is>
          <t>Ayşe Kaya #67</t>
        </is>
      </c>
      <c r="C69" s="25" t="inlineStr">
        <is>
          <t>Operasyon</t>
        </is>
      </c>
      <c r="D69" s="26" t="n">
        <v>74300</v>
      </c>
      <c r="E69" s="26" t="n">
        <v>21355</v>
      </c>
      <c r="F69" s="26" t="n">
        <v>10402</v>
      </c>
      <c r="G69" s="26" t="n">
        <v>2672</v>
      </c>
      <c r="H69" s="27">
        <f>D69-E69-F69+G69</f>
        <v/>
      </c>
    </row>
    <row r="70">
      <c r="A70" s="25" t="inlineStr">
        <is>
          <t>E-1068</t>
        </is>
      </c>
      <c r="B70" s="25" t="inlineStr">
        <is>
          <t>Elif Arslan #68</t>
        </is>
      </c>
      <c r="C70" s="25" t="inlineStr">
        <is>
          <t>Operasyon</t>
        </is>
      </c>
      <c r="D70" s="26" t="n">
        <v>48600</v>
      </c>
      <c r="E70" s="26" t="n">
        <v>11284</v>
      </c>
      <c r="F70" s="26" t="n">
        <v>6804</v>
      </c>
      <c r="G70" s="26" t="n">
        <v>3420</v>
      </c>
      <c r="H70" s="27">
        <f>D70-E70-F70+G70</f>
        <v/>
      </c>
    </row>
    <row r="71">
      <c r="A71" s="25" t="inlineStr">
        <is>
          <t>E-1069</t>
        </is>
      </c>
      <c r="B71" s="25" t="inlineStr">
        <is>
          <t>Ali Yıldız #69</t>
        </is>
      </c>
      <c r="C71" s="25" t="inlineStr">
        <is>
          <t>Müşteri Hizmetleri</t>
        </is>
      </c>
      <c r="D71" s="26" t="n">
        <v>83700</v>
      </c>
      <c r="E71" s="26" t="n">
        <v>19765</v>
      </c>
      <c r="F71" s="26" t="n">
        <v>11718</v>
      </c>
      <c r="G71" s="26" t="n">
        <v>7533</v>
      </c>
      <c r="H71" s="27">
        <f>D71-E71-F71+G71</f>
        <v/>
      </c>
    </row>
    <row r="72">
      <c r="A72" s="25" t="inlineStr">
        <is>
          <t>E-1070</t>
        </is>
      </c>
      <c r="B72" s="25" t="inlineStr">
        <is>
          <t>Can Öztürk #70</t>
        </is>
      </c>
      <c r="C72" s="25" t="inlineStr">
        <is>
          <t>Pazarlama</t>
        </is>
      </c>
      <c r="D72" s="26" t="n">
        <v>33200</v>
      </c>
      <c r="E72" s="26" t="n">
        <v>8738</v>
      </c>
      <c r="F72" s="26" t="n">
        <v>4648</v>
      </c>
      <c r="G72" s="26" t="n">
        <v>4715</v>
      </c>
      <c r="H72" s="27">
        <f>D72-E72-F72+G72</f>
        <v/>
      </c>
    </row>
    <row r="73">
      <c r="A73" s="25" t="inlineStr">
        <is>
          <t>E-1071</t>
        </is>
      </c>
      <c r="B73" s="25" t="inlineStr">
        <is>
          <t>Burak Aydın #71</t>
        </is>
      </c>
      <c r="C73" s="25" t="inlineStr">
        <is>
          <t>Yazılım</t>
        </is>
      </c>
      <c r="D73" s="26" t="n">
        <v>86500</v>
      </c>
      <c r="E73" s="26" t="n">
        <v>22562</v>
      </c>
      <c r="F73" s="26" t="n">
        <v>12110</v>
      </c>
      <c r="G73" s="26" t="n">
        <v>905</v>
      </c>
      <c r="H73" s="27">
        <f>D73-E73-F73+G73</f>
        <v/>
      </c>
    </row>
    <row r="74">
      <c r="A74" s="25" t="inlineStr">
        <is>
          <t>E-1072</t>
        </is>
      </c>
      <c r="B74" s="25" t="inlineStr">
        <is>
          <t>Ayşe Kaya #72</t>
        </is>
      </c>
      <c r="C74" s="25" t="inlineStr">
        <is>
          <t>Müşteri Hizmetleri</t>
        </is>
      </c>
      <c r="D74" s="26" t="n">
        <v>31200</v>
      </c>
      <c r="E74" s="26" t="n">
        <v>6738</v>
      </c>
      <c r="F74" s="26" t="n">
        <v>4368</v>
      </c>
      <c r="G74" s="26" t="n">
        <v>3765</v>
      </c>
      <c r="H74" s="27">
        <f>D74-E74-F74+G74</f>
        <v/>
      </c>
    </row>
    <row r="75">
      <c r="A75" s="25" t="inlineStr">
        <is>
          <t>E-1073</t>
        </is>
      </c>
      <c r="B75" s="25" t="inlineStr">
        <is>
          <t>Selin Çelik #73</t>
        </is>
      </c>
      <c r="C75" s="25" t="inlineStr">
        <is>
          <t>İK</t>
        </is>
      </c>
      <c r="D75" s="26" t="n">
        <v>93500</v>
      </c>
      <c r="E75" s="26" t="n">
        <v>25185</v>
      </c>
      <c r="F75" s="26" t="n">
        <v>13090</v>
      </c>
      <c r="G75" s="26" t="n">
        <v>14986</v>
      </c>
      <c r="H75" s="27">
        <f>D75-E75-F75+G75</f>
        <v/>
      </c>
    </row>
    <row r="76">
      <c r="A76" s="25" t="inlineStr">
        <is>
          <t>E-1074</t>
        </is>
      </c>
      <c r="B76" s="25" t="inlineStr">
        <is>
          <t>Elif Arslan #74</t>
        </is>
      </c>
      <c r="C76" s="25" t="inlineStr">
        <is>
          <t>Yazılım</t>
        </is>
      </c>
      <c r="D76" s="26" t="n">
        <v>83200</v>
      </c>
      <c r="E76" s="26" t="n">
        <v>17821</v>
      </c>
      <c r="F76" s="26" t="n">
        <v>11648</v>
      </c>
      <c r="G76" s="26" t="n">
        <v>1972</v>
      </c>
      <c r="H76" s="27">
        <f>D76-E76-F76+G76</f>
        <v/>
      </c>
    </row>
    <row r="77">
      <c r="A77" s="25" t="inlineStr">
        <is>
          <t>E-1075</t>
        </is>
      </c>
      <c r="B77" s="25" t="inlineStr">
        <is>
          <t>Can Öztürk #75</t>
        </is>
      </c>
      <c r="C77" s="25" t="inlineStr">
        <is>
          <t>Operasyon</t>
        </is>
      </c>
      <c r="D77" s="26" t="n">
        <v>65300</v>
      </c>
      <c r="E77" s="26" t="n">
        <v>10230</v>
      </c>
      <c r="F77" s="26" t="n">
        <v>9142</v>
      </c>
      <c r="G77" s="26" t="n">
        <v>5978</v>
      </c>
      <c r="H77" s="27">
        <f>D77-E77-F77+G77</f>
        <v/>
      </c>
    </row>
    <row r="78">
      <c r="A78" s="25" t="inlineStr">
        <is>
          <t>E-1076</t>
        </is>
      </c>
      <c r="B78" s="25" t="inlineStr">
        <is>
          <t>Ayşe Kaya #76</t>
        </is>
      </c>
      <c r="C78" s="25" t="inlineStr">
        <is>
          <t>Müşteri Hizmetleri</t>
        </is>
      </c>
      <c r="D78" s="26" t="n">
        <v>61800</v>
      </c>
      <c r="E78" s="26" t="n">
        <v>14017</v>
      </c>
      <c r="F78" s="26" t="n">
        <v>8652</v>
      </c>
      <c r="G78" s="26" t="n">
        <v>4402</v>
      </c>
      <c r="H78" s="27">
        <f>D78-E78-F78+G78</f>
        <v/>
      </c>
    </row>
    <row r="79">
      <c r="A79" s="25" t="inlineStr">
        <is>
          <t>E-1077</t>
        </is>
      </c>
      <c r="B79" s="25" t="inlineStr">
        <is>
          <t>Ali Yıldız #77</t>
        </is>
      </c>
      <c r="C79" s="25" t="inlineStr">
        <is>
          <t>İK</t>
        </is>
      </c>
      <c r="D79" s="26" t="n">
        <v>27900</v>
      </c>
      <c r="E79" s="26" t="n">
        <v>4794</v>
      </c>
      <c r="F79" s="26" t="n">
        <v>3906</v>
      </c>
      <c r="G79" s="26" t="n">
        <v>3900</v>
      </c>
      <c r="H79" s="27">
        <f>D79-E79-F79+G79</f>
        <v/>
      </c>
    </row>
    <row r="80">
      <c r="A80" s="25" t="inlineStr">
        <is>
          <t>E-1078</t>
        </is>
      </c>
      <c r="B80" s="25" t="inlineStr">
        <is>
          <t>Can Öztürk #78</t>
        </is>
      </c>
      <c r="C80" s="25" t="inlineStr">
        <is>
          <t>Pazarlama</t>
        </is>
      </c>
      <c r="D80" s="26" t="n">
        <v>74700</v>
      </c>
      <c r="E80" s="26" t="n">
        <v>15370</v>
      </c>
      <c r="F80" s="26" t="n">
        <v>10458</v>
      </c>
      <c r="G80" s="26" t="n">
        <v>735</v>
      </c>
      <c r="H80" s="27">
        <f>D80-E80-F80+G80</f>
        <v/>
      </c>
    </row>
    <row r="81">
      <c r="A81" s="25" t="inlineStr">
        <is>
          <t>E-1079</t>
        </is>
      </c>
      <c r="B81" s="25" t="inlineStr">
        <is>
          <t>Zeynep Şahin #79</t>
        </is>
      </c>
      <c r="C81" s="25" t="inlineStr">
        <is>
          <t>Pazarlama</t>
        </is>
      </c>
      <c r="D81" s="26" t="n">
        <v>68100</v>
      </c>
      <c r="E81" s="26" t="n">
        <v>20268</v>
      </c>
      <c r="F81" s="26" t="n">
        <v>9534</v>
      </c>
      <c r="G81" s="26" t="n">
        <v>3992</v>
      </c>
      <c r="H81" s="27">
        <f>D81-E81-F81+G81</f>
        <v/>
      </c>
    </row>
  </sheetData>
  <autoFilter ref="A1:H81"/>
  <pageMargins left="0.75" right="0.75" top="1" bottom="1" header="0.5" footer="0.5"/>
  <legacyDrawing xmlns:r="http://schemas.openxmlformats.org/officeDocument/2006/relationships"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7"/>
  <sheetViews>
    <sheetView showGridLines="0" workbookViewId="0">
      <selection activeCell="A1" sqref="A1"/>
    </sheetView>
  </sheetViews>
  <sheetFormatPr baseColWidth="8" defaultRowHeight="15"/>
  <cols>
    <col width="17" customWidth="1" min="1" max="1"/>
    <col width="9" customWidth="1" min="2" max="2"/>
    <col width="13" customWidth="1" min="3" max="3"/>
    <col width="13" customWidth="1" min="4" max="4"/>
  </cols>
  <sheetData>
    <row r="1">
      <c r="A1" s="24" t="inlineStr">
        <is>
          <t>DEPARTMAN</t>
        </is>
      </c>
      <c r="B1" s="24" t="inlineStr">
        <is>
          <t>ÇALIŞAN</t>
        </is>
      </c>
      <c r="C1" s="24" t="inlineStr">
        <is>
          <t>BRÜT</t>
        </is>
      </c>
      <c r="D1" s="24" t="inlineStr">
        <is>
          <t>NET</t>
        </is>
      </c>
    </row>
    <row r="2">
      <c r="A2" s="28" t="inlineStr">
        <is>
          <t>Yazılım</t>
        </is>
      </c>
      <c r="B2" s="29">
        <f>COUNTIFS('Veri'!$C$2:$C$5000,"Yazılım")</f>
        <v/>
      </c>
      <c r="C2" s="27">
        <f>SUMIFS('Veri'!$D$2:$D$5000,'Veri'!$C$2:$C$5000,"Yazılım")</f>
        <v/>
      </c>
      <c r="D2" s="27">
        <f>SUMIFS('Veri'!$H$2:$H$5000,'Veri'!$C$2:$C$5000,"Yazılım")</f>
        <v/>
      </c>
    </row>
    <row r="3">
      <c r="A3" s="28" t="inlineStr">
        <is>
          <t>Pazarlama</t>
        </is>
      </c>
      <c r="B3" s="29">
        <f>COUNTIFS('Veri'!$C$2:$C$5000,"Pazarlama")</f>
        <v/>
      </c>
      <c r="C3" s="27">
        <f>SUMIFS('Veri'!$D$2:$D$5000,'Veri'!$C$2:$C$5000,"Pazarlama")</f>
        <v/>
      </c>
      <c r="D3" s="27">
        <f>SUMIFS('Veri'!$H$2:$H$5000,'Veri'!$C$2:$C$5000,"Pazarlama")</f>
        <v/>
      </c>
    </row>
    <row r="4">
      <c r="A4" s="28" t="inlineStr">
        <is>
          <t>Satış</t>
        </is>
      </c>
      <c r="B4" s="29">
        <f>COUNTIFS('Veri'!$C$2:$C$5000,"Satış")</f>
        <v/>
      </c>
      <c r="C4" s="27">
        <f>SUMIFS('Veri'!$D$2:$D$5000,'Veri'!$C$2:$C$5000,"Satış")</f>
        <v/>
      </c>
      <c r="D4" s="27">
        <f>SUMIFS('Veri'!$H$2:$H$5000,'Veri'!$C$2:$C$5000,"Satış")</f>
        <v/>
      </c>
    </row>
    <row r="5">
      <c r="A5" s="28" t="inlineStr">
        <is>
          <t>Operasyon</t>
        </is>
      </c>
      <c r="B5" s="29">
        <f>COUNTIFS('Veri'!$C$2:$C$5000,"Operasyon")</f>
        <v/>
      </c>
      <c r="C5" s="27">
        <f>SUMIFS('Veri'!$D$2:$D$5000,'Veri'!$C$2:$C$5000,"Operasyon")</f>
        <v/>
      </c>
      <c r="D5" s="27">
        <f>SUMIFS('Veri'!$H$2:$H$5000,'Veri'!$C$2:$C$5000,"Operasyon")</f>
        <v/>
      </c>
    </row>
    <row r="6">
      <c r="A6" s="28" t="inlineStr">
        <is>
          <t>Finans</t>
        </is>
      </c>
      <c r="B6" s="29">
        <f>COUNTIFS('Veri'!$C$2:$C$5000,"Finans")</f>
        <v/>
      </c>
      <c r="C6" s="27">
        <f>SUMIFS('Veri'!$D$2:$D$5000,'Veri'!$C$2:$C$5000,"Finans")</f>
        <v/>
      </c>
      <c r="D6" s="27">
        <f>SUMIFS('Veri'!$H$2:$H$5000,'Veri'!$C$2:$C$5000,"Finans")</f>
        <v/>
      </c>
    </row>
    <row r="7">
      <c r="A7" s="28" t="inlineStr">
        <is>
          <t>İK</t>
        </is>
      </c>
      <c r="B7" s="29">
        <f>COUNTIFS('Veri'!$C$2:$C$5000,"İK")</f>
        <v/>
      </c>
      <c r="C7" s="27">
        <f>SUMIFS('Veri'!$D$2:$D$5000,'Veri'!$C$2:$C$5000,"İK")</f>
        <v/>
      </c>
      <c r="D7" s="27">
        <f>SUMIFS('Veri'!$H$2:$H$5000,'Veri'!$C$2:$C$5000,"İK")</f>
        <v/>
      </c>
    </row>
    <row r="8">
      <c r="A8" s="28" t="inlineStr">
        <is>
          <t>Müşteri Hizmetleri</t>
        </is>
      </c>
      <c r="B8" s="29">
        <f>COUNTIFS('Veri'!$C$2:$C$5000,"Müşteri Hizmetleri")</f>
        <v/>
      </c>
      <c r="C8" s="27">
        <f>SUMIFS('Veri'!$D$2:$D$5000,'Veri'!$C$2:$C$5000,"Müşteri Hizmetleri")</f>
        <v/>
      </c>
      <c r="D8" s="27">
        <f>SUMIFS('Veri'!$H$2:$H$5000,'Veri'!$C$2:$C$5000,"Müşteri Hizmetleri")</f>
        <v/>
      </c>
    </row>
    <row r="16">
      <c r="A16" s="30" t="inlineStr">
        <is>
          <t>KPI HESAPLAMALARI</t>
        </is>
      </c>
      <c r="B16" s="31" t="n"/>
    </row>
    <row r="17">
      <c r="A17" s="32" t="inlineStr">
        <is>
          <t>Toplam Çalışan</t>
        </is>
      </c>
      <c r="B17" s="33">
        <f>COUNTA('Veri'!$A$2:$A$5000)</f>
        <v/>
      </c>
    </row>
    <row r="18">
      <c r="A18" s="32" t="inlineStr">
        <is>
          <t>Toplam Brüt</t>
        </is>
      </c>
      <c r="B18" s="34">
        <f>SUM('Veri'!$D$2:$D$5000)</f>
        <v/>
      </c>
    </row>
    <row r="19">
      <c r="A19" s="32" t="inlineStr">
        <is>
          <t>Toplam Vergi</t>
        </is>
      </c>
      <c r="B19" s="34">
        <f>SUM('Veri'!$E$2:$E$5000)</f>
        <v/>
      </c>
    </row>
    <row r="20">
      <c r="A20" s="32" t="inlineStr">
        <is>
          <t>Toplam SGK</t>
        </is>
      </c>
      <c r="B20" s="34">
        <f>SUM('Veri'!$F$2:$F$5000)</f>
        <v/>
      </c>
    </row>
    <row r="21">
      <c r="A21" s="32" t="inlineStr">
        <is>
          <t>Toplam Mesai</t>
        </is>
      </c>
      <c r="B21" s="34">
        <f>SUM('Veri'!$G$2:$G$5000)</f>
        <v/>
      </c>
    </row>
    <row r="22">
      <c r="A22" s="32" t="inlineStr">
        <is>
          <t>Toplam Net</t>
        </is>
      </c>
      <c r="B22" s="34">
        <f>SUM('Veri'!$H$2:$H$5000)</f>
        <v/>
      </c>
    </row>
    <row r="23">
      <c r="A23" s="32" t="inlineStr">
        <is>
          <t>Ort. Brüt</t>
        </is>
      </c>
      <c r="B23" s="34">
        <f>AVERAGE('Veri'!$D$2:$D$5000)</f>
        <v/>
      </c>
    </row>
    <row r="24">
      <c r="A24" s="32" t="inlineStr">
        <is>
          <t>Ort. Net</t>
        </is>
      </c>
      <c r="B24" s="34">
        <f>AVERAGE('Veri'!$H$2:$H$5000)</f>
        <v/>
      </c>
    </row>
    <row r="25">
      <c r="A25" s="32" t="inlineStr">
        <is>
          <t>Vergi Yükü %</t>
        </is>
      </c>
      <c r="B25" s="35">
        <f>IFERROR(($B$19+$B$20)/$B$18,0)</f>
        <v/>
      </c>
    </row>
    <row r="26">
      <c r="A26" s="32" t="inlineStr">
        <is>
          <t>Top Departman</t>
        </is>
      </c>
      <c r="B26" s="36">
        <f>INDEX($A$2:$A$8,MATCH(MAX($C$2:$C$8),$C$2:$C$8,0))</f>
        <v/>
      </c>
    </row>
    <row r="27">
      <c r="A27" s="32" t="inlineStr">
        <is>
          <t>Top Departman Brüt</t>
        </is>
      </c>
      <c r="B27" s="34">
        <f>MAX($C$2:$C$8)</f>
        <v/>
      </c>
    </row>
  </sheetData>
  <conditionalFormatting sqref="B2:B8">
    <cfRule type="dataBar" priority="1">
      <dataBar>
        <cfvo type="min"/>
        <cfvo type="max"/>
        <color rgb="002563EB"/>
      </dataBar>
    </cfRule>
  </conditionalFormatting>
  <conditionalFormatting sqref="C2:C8">
    <cfRule type="dataBar" priority="2">
      <dataBar>
        <cfvo type="min"/>
        <cfvo type="max"/>
        <color rgb="004F46E5"/>
      </dataBar>
    </cfRule>
  </conditionalFormatting>
  <conditionalFormatting sqref="D2:D8">
    <cfRule type="dataBar" priority="3">
      <dataBar>
        <cfvo type="min"/>
        <cfvo type="max"/>
        <color rgb="00059669"/>
      </dataBar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2026-06-02T15:44:56Z</dcterms:created>
  <dcterms:modified xmlns:dcterms="http://purl.org/dc/terms/" xmlns:xsi="http://www.w3.org/2001/XMLSchema-instance" xsi:type="dcterms:W3CDTF">2026-06-02T15:44:56Z</dcterms:modified>
</cp:coreProperties>
</file>