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'Daten'!$A$1:$H$81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&quot; €&quot;;(#,##0)&quot; €&quot;"/>
    <numFmt numFmtId="167" formatCode="#,##0;(#,##0)"/>
    <numFmt numFmtId="168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4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9" fillId="4" borderId="6" applyAlignment="1" pivotButton="0" quotePrefix="0" xfId="0">
      <alignment horizontal="left" vertical="center" indent="1"/>
    </xf>
    <xf numFmtId="168" fontId="9" fillId="4" borderId="6" applyAlignment="1" pivotButton="0" quotePrefix="0" xfId="0">
      <alignment horizontal="left" vertical="center" indent="1"/>
    </xf>
    <xf numFmtId="166" fontId="9" fillId="4" borderId="6" applyAlignment="1" pivotButton="0" quotePrefix="0" xfId="0">
      <alignment horizontal="left" vertical="center" indent="1"/>
    </xf>
    <xf numFmtId="49" fontId="9" fillId="4" borderId="6" applyAlignment="1" pivotButton="0" quotePrefix="0" xfId="0">
      <alignment horizontal="left" vertical="center" indent="1"/>
    </xf>
    <xf numFmtId="0" fontId="10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4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5" fillId="0" borderId="0" pivotButton="0" quotePrefix="0" xfId="0"/>
    <xf numFmtId="168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Typ-Verteilung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'Berechnung'!B1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'Berechnung'!$A$2:$A$7</f>
            </strRef>
          </cat>
          <val>
            <numRef>
              <f>'Berechnung'!$B$2:$B$7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'Berechnung'!I1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'Berechnung'!$H$2:$H$5</f>
            </strRef>
          </cat>
          <val>
            <numRef>
              <f>'Berechnung'!$I$2:$I$5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Geräte nach Standort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'Berechnung'!$E$2:$E$7</f>
            </strRef>
          </cat>
          <val>
            <numRef>
              <f>'Berechnung'!$F$2:$F$7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nach Kosten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'Berechnung'!$K$2:$K$11</f>
            </strRef>
          </cat>
          <val>
            <numRef>
              <f>'Berechnung'!$L$2:$L$11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Letzte/Nächste Wartung, Status, Kosten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Wartungs-Tracker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Gerät, Wartungstermine, Kosten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GERÄTE GESAMT</t>
        </is>
      </c>
      <c r="C10" s="13" t="n"/>
      <c r="D10" s="14" t="n"/>
      <c r="E10" s="12" t="inlineStr">
        <is>
          <t>AKTIV %</t>
        </is>
      </c>
      <c r="F10" s="13" t="n"/>
      <c r="G10" s="14" t="n"/>
      <c r="H10" s="12" t="inlineStr">
        <is>
          <t>ÜBERFÄLLIG</t>
        </is>
      </c>
      <c r="I10" s="13" t="n"/>
      <c r="J10" s="14" t="n"/>
      <c r="K10" s="12" t="inlineStr">
        <is>
          <t>KOSTEN GESAMT</t>
        </is>
      </c>
      <c r="L10" s="13" t="n"/>
      <c r="M10" s="14" t="n"/>
      <c r="N10" s="12" t="inlineStr">
        <is>
          <t>TOP KOSTEN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Berechnung!$B$22</f>
        <v/>
      </c>
      <c r="F11" s="13" t="n"/>
      <c r="G11" s="14" t="n"/>
      <c r="H11" s="15">
        <f>Berechnung!$B$23</f>
        <v/>
      </c>
      <c r="I11" s="13" t="n"/>
      <c r="J11" s="14" t="n"/>
      <c r="K11" s="17">
        <f>Berechnung!$B$24</f>
        <v/>
      </c>
      <c r="L11" s="13" t="n"/>
      <c r="M11" s="14" t="n"/>
      <c r="N11" s="18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Aktive Datensätze</t>
        </is>
      </c>
      <c r="C12" s="4" t="n"/>
      <c r="D12" s="20" t="n"/>
      <c r="E12" s="19" t="inlineStr">
        <is>
          <t>Aktiv/Gesamt</t>
        </is>
      </c>
      <c r="F12" s="4" t="n"/>
      <c r="G12" s="20" t="n"/>
      <c r="H12" s="19" t="inlineStr">
        <is>
          <t>Nächste Wartung&lt;heute</t>
        </is>
      </c>
      <c r="I12" s="4" t="n"/>
      <c r="J12" s="20" t="n"/>
      <c r="K12" s="19" t="inlineStr">
        <is>
          <t>Jährlich</t>
        </is>
      </c>
      <c r="L12" s="4" t="n"/>
      <c r="M12" s="20" t="n"/>
      <c r="N12" s="19" t="inlineStr">
        <is>
          <t>Teuerstes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TYP &amp; STANDORT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3" customWidth="1" min="3" max="3"/>
    <col width="13" customWidth="1" min="4" max="4"/>
    <col width="13" customWidth="1" min="5" max="5"/>
    <col width="15" customWidth="1" min="6" max="6"/>
    <col width="15" customWidth="1" min="7" max="7"/>
    <col width="13" customWidth="1" min="8" max="8"/>
    <col width="8" customWidth="1" min="10" max="10"/>
    <col width="12" customWidth="1" min="11" max="11"/>
  </cols>
  <sheetData>
    <row r="1">
      <c r="A1" s="24" t="inlineStr">
        <is>
          <t>GERÄTE-ID</t>
        </is>
      </c>
      <c r="B1" s="24" t="inlineStr">
        <is>
          <t>NAME</t>
        </is>
      </c>
      <c r="C1" s="24" t="inlineStr">
        <is>
          <t>STANDORT</t>
        </is>
      </c>
      <c r="D1" s="24" t="inlineStr">
        <is>
          <t>TYP</t>
        </is>
      </c>
      <c r="E1" s="24" t="inlineStr">
        <is>
          <t>LETZTE WARTUNG</t>
        </is>
      </c>
      <c r="F1" s="24" t="inlineStr">
        <is>
          <t>NÄCHSTE WARTUNG</t>
        </is>
      </c>
      <c r="G1" s="24" t="inlineStr">
        <is>
          <t>STATUS</t>
        </is>
      </c>
      <c r="H1" s="24" t="inlineStr">
        <is>
          <t>KOSTEN</t>
        </is>
      </c>
      <c r="J1" s="25" t="inlineStr">
        <is>
          <t>Heute</t>
        </is>
      </c>
      <c r="K1" s="26" t="n">
        <v>45839</v>
      </c>
    </row>
    <row r="2">
      <c r="A2" s="27" t="inlineStr">
        <is>
          <t>E-1000</t>
        </is>
      </c>
      <c r="B2" s="27" t="inlineStr">
        <is>
          <t>E-1000</t>
        </is>
      </c>
      <c r="C2" s="27" t="inlineStr">
        <is>
          <t>Werk B</t>
        </is>
      </c>
      <c r="D2" s="27" t="inlineStr">
        <is>
          <t>IT</t>
        </is>
      </c>
      <c r="E2" s="28" t="n">
        <v>45698</v>
      </c>
      <c r="F2" s="28" t="n">
        <v>46063</v>
      </c>
      <c r="G2" s="27" t="inlineStr">
        <is>
          <t>Aktiv</t>
        </is>
      </c>
      <c r="H2" s="29" t="n">
        <v>4298</v>
      </c>
    </row>
    <row r="3">
      <c r="A3" s="27" t="inlineStr">
        <is>
          <t>E-1001</t>
        </is>
      </c>
      <c r="B3" s="27" t="inlineStr">
        <is>
          <t>E-1001</t>
        </is>
      </c>
      <c r="C3" s="27" t="inlineStr">
        <is>
          <t>Werk B</t>
        </is>
      </c>
      <c r="D3" s="27" t="inlineStr">
        <is>
          <t>Sicherheit</t>
        </is>
      </c>
      <c r="E3" s="28" t="n">
        <v>45685</v>
      </c>
      <c r="F3" s="28" t="n">
        <v>45745</v>
      </c>
      <c r="G3" s="27" t="inlineStr">
        <is>
          <t>In Wartung</t>
        </is>
      </c>
      <c r="H3" s="29" t="n">
        <v>2180</v>
      </c>
    </row>
    <row r="4">
      <c r="A4" s="27" t="inlineStr">
        <is>
          <t>E-1002</t>
        </is>
      </c>
      <c r="B4" s="27" t="inlineStr">
        <is>
          <t>E-1002</t>
        </is>
      </c>
      <c r="C4" s="27" t="inlineStr">
        <is>
          <t>Filiale 2</t>
        </is>
      </c>
      <c r="D4" s="27" t="inlineStr">
        <is>
          <t>Fahrzeug</t>
        </is>
      </c>
      <c r="E4" s="28" t="n">
        <v>45745</v>
      </c>
      <c r="F4" s="28" t="n">
        <v>45925</v>
      </c>
      <c r="G4" s="27" t="inlineStr">
        <is>
          <t>Ausfall</t>
        </is>
      </c>
      <c r="H4" s="29" t="n">
        <v>1901</v>
      </c>
    </row>
    <row r="5">
      <c r="A5" s="27" t="inlineStr">
        <is>
          <t>E-1003</t>
        </is>
      </c>
      <c r="B5" s="27" t="inlineStr">
        <is>
          <t>E-1003</t>
        </is>
      </c>
      <c r="C5" s="27" t="inlineStr">
        <is>
          <t>Filiale 1</t>
        </is>
      </c>
      <c r="D5" s="27" t="inlineStr">
        <is>
          <t>Produktion</t>
        </is>
      </c>
      <c r="E5" s="28" t="n">
        <v>45781</v>
      </c>
      <c r="F5" s="28" t="n">
        <v>46146</v>
      </c>
      <c r="G5" s="27" t="inlineStr">
        <is>
          <t>Aktiv</t>
        </is>
      </c>
      <c r="H5" s="29" t="n">
        <v>590</v>
      </c>
    </row>
    <row r="6">
      <c r="A6" s="27" t="inlineStr">
        <is>
          <t>E-1004</t>
        </is>
      </c>
      <c r="B6" s="27" t="inlineStr">
        <is>
          <t>E-1004</t>
        </is>
      </c>
      <c r="C6" s="27" t="inlineStr">
        <is>
          <t>Werk A</t>
        </is>
      </c>
      <c r="D6" s="27" t="inlineStr">
        <is>
          <t>Produktion</t>
        </is>
      </c>
      <c r="E6" s="28" t="n">
        <v>45784</v>
      </c>
      <c r="F6" s="28" t="n">
        <v>45904</v>
      </c>
      <c r="G6" s="27" t="inlineStr">
        <is>
          <t>Ausfall</t>
        </is>
      </c>
      <c r="H6" s="29" t="n">
        <v>2107</v>
      </c>
    </row>
    <row r="7">
      <c r="A7" s="27" t="inlineStr">
        <is>
          <t>E-1005</t>
        </is>
      </c>
      <c r="B7" s="27" t="inlineStr">
        <is>
          <t>E-1005</t>
        </is>
      </c>
      <c r="C7" s="27" t="inlineStr">
        <is>
          <t>Werk A</t>
        </is>
      </c>
      <c r="D7" s="27" t="inlineStr">
        <is>
          <t>Produktion</t>
        </is>
      </c>
      <c r="E7" s="28" t="n">
        <v>45789</v>
      </c>
      <c r="F7" s="28" t="n">
        <v>45879</v>
      </c>
      <c r="G7" s="27" t="inlineStr">
        <is>
          <t>Aktiv</t>
        </is>
      </c>
      <c r="H7" s="29" t="n">
        <v>4252</v>
      </c>
    </row>
    <row r="8">
      <c r="A8" s="27" t="inlineStr">
        <is>
          <t>E-1006</t>
        </is>
      </c>
      <c r="B8" s="27" t="inlineStr">
        <is>
          <t>E-1006</t>
        </is>
      </c>
      <c r="C8" s="27" t="inlineStr">
        <is>
          <t>Filiale 2</t>
        </is>
      </c>
      <c r="D8" s="27" t="inlineStr">
        <is>
          <t>Produktion</t>
        </is>
      </c>
      <c r="E8" s="28" t="n">
        <v>45760</v>
      </c>
      <c r="F8" s="28" t="n">
        <v>45850</v>
      </c>
      <c r="G8" s="27" t="inlineStr">
        <is>
          <t>Aktiv</t>
        </is>
      </c>
      <c r="H8" s="29" t="n">
        <v>895</v>
      </c>
    </row>
    <row r="9">
      <c r="A9" s="27" t="inlineStr">
        <is>
          <t>E-1007</t>
        </is>
      </c>
      <c r="B9" s="27" t="inlineStr">
        <is>
          <t>E-1007</t>
        </is>
      </c>
      <c r="C9" s="27" t="inlineStr">
        <is>
          <t>Werk A</t>
        </is>
      </c>
      <c r="D9" s="27" t="inlineStr">
        <is>
          <t>Produktion</t>
        </is>
      </c>
      <c r="E9" s="28" t="n">
        <v>45658</v>
      </c>
      <c r="F9" s="28" t="n">
        <v>45718</v>
      </c>
      <c r="G9" s="27" t="inlineStr">
        <is>
          <t>Aktiv</t>
        </is>
      </c>
      <c r="H9" s="29" t="n">
        <v>1662</v>
      </c>
    </row>
    <row r="10">
      <c r="A10" s="27" t="inlineStr">
        <is>
          <t>E-1008</t>
        </is>
      </c>
      <c r="B10" s="27" t="inlineStr">
        <is>
          <t>E-1008</t>
        </is>
      </c>
      <c r="C10" s="27" t="inlineStr">
        <is>
          <t>Werk A</t>
        </is>
      </c>
      <c r="D10" s="27" t="inlineStr">
        <is>
          <t>IT</t>
        </is>
      </c>
      <c r="E10" s="28" t="n">
        <v>45820</v>
      </c>
      <c r="F10" s="28" t="n">
        <v>45940</v>
      </c>
      <c r="G10" s="27" t="inlineStr">
        <is>
          <t>Aktiv</t>
        </is>
      </c>
      <c r="H10" s="29" t="n">
        <v>1601</v>
      </c>
    </row>
    <row r="11">
      <c r="A11" s="27" t="inlineStr">
        <is>
          <t>E-1009</t>
        </is>
      </c>
      <c r="B11" s="27" t="inlineStr">
        <is>
          <t>E-1009</t>
        </is>
      </c>
      <c r="C11" s="27" t="inlineStr">
        <is>
          <t>Werk A</t>
        </is>
      </c>
      <c r="D11" s="27" t="inlineStr">
        <is>
          <t>IT</t>
        </is>
      </c>
      <c r="E11" s="28" t="n">
        <v>45790</v>
      </c>
      <c r="F11" s="28" t="n">
        <v>45910</v>
      </c>
      <c r="G11" s="27" t="inlineStr">
        <is>
          <t>Außer Betrieb</t>
        </is>
      </c>
      <c r="H11" s="29" t="n">
        <v>1194</v>
      </c>
    </row>
    <row r="12">
      <c r="A12" s="27" t="inlineStr">
        <is>
          <t>E-1010</t>
        </is>
      </c>
      <c r="B12" s="27" t="inlineStr">
        <is>
          <t>E-1010</t>
        </is>
      </c>
      <c r="C12" s="27" t="inlineStr">
        <is>
          <t>Filiale 1</t>
        </is>
      </c>
      <c r="D12" s="27" t="inlineStr">
        <is>
          <t>Fahrzeug</t>
        </is>
      </c>
      <c r="E12" s="28" t="n">
        <v>45644</v>
      </c>
      <c r="F12" s="28" t="n">
        <v>45824</v>
      </c>
      <c r="G12" s="27" t="inlineStr">
        <is>
          <t>Aktiv</t>
        </is>
      </c>
      <c r="H12" s="29" t="n">
        <v>820</v>
      </c>
    </row>
    <row r="13">
      <c r="A13" s="27" t="inlineStr">
        <is>
          <t>E-1011</t>
        </is>
      </c>
      <c r="B13" s="27" t="inlineStr">
        <is>
          <t>E-1011</t>
        </is>
      </c>
      <c r="C13" s="27" t="inlineStr">
        <is>
          <t>Filiale 2</t>
        </is>
      </c>
      <c r="D13" s="27" t="inlineStr">
        <is>
          <t>Sonstiges</t>
        </is>
      </c>
      <c r="E13" s="28" t="n">
        <v>45805</v>
      </c>
      <c r="F13" s="28" t="n">
        <v>45865</v>
      </c>
      <c r="G13" s="27" t="inlineStr">
        <is>
          <t>Aktiv</t>
        </is>
      </c>
      <c r="H13" s="29" t="n">
        <v>5123</v>
      </c>
    </row>
    <row r="14">
      <c r="A14" s="27" t="inlineStr">
        <is>
          <t>E-1012</t>
        </is>
      </c>
      <c r="B14" s="27" t="inlineStr">
        <is>
          <t>E-1012</t>
        </is>
      </c>
      <c r="C14" s="27" t="inlineStr">
        <is>
          <t>Büro</t>
        </is>
      </c>
      <c r="D14" s="27" t="inlineStr">
        <is>
          <t>HLK</t>
        </is>
      </c>
      <c r="E14" s="28" t="n">
        <v>45756</v>
      </c>
      <c r="F14" s="28" t="n">
        <v>46121</v>
      </c>
      <c r="G14" s="27" t="inlineStr">
        <is>
          <t>Aktiv</t>
        </is>
      </c>
      <c r="H14" s="29" t="n">
        <v>4082</v>
      </c>
    </row>
    <row r="15">
      <c r="A15" s="27" t="inlineStr">
        <is>
          <t>E-1013</t>
        </is>
      </c>
      <c r="B15" s="27" t="inlineStr">
        <is>
          <t>E-1013</t>
        </is>
      </c>
      <c r="C15" s="27" t="inlineStr">
        <is>
          <t>Filiale 2</t>
        </is>
      </c>
      <c r="D15" s="27" t="inlineStr">
        <is>
          <t>IT</t>
        </is>
      </c>
      <c r="E15" s="28" t="n">
        <v>45719</v>
      </c>
      <c r="F15" s="28" t="n">
        <v>45839</v>
      </c>
      <c r="G15" s="27" t="inlineStr">
        <is>
          <t>Aktiv</t>
        </is>
      </c>
      <c r="H15" s="29" t="n">
        <v>1248</v>
      </c>
    </row>
    <row r="16">
      <c r="A16" s="27" t="inlineStr">
        <is>
          <t>E-1014</t>
        </is>
      </c>
      <c r="B16" s="27" t="inlineStr">
        <is>
          <t>E-1014</t>
        </is>
      </c>
      <c r="C16" s="27" t="inlineStr">
        <is>
          <t>Lager</t>
        </is>
      </c>
      <c r="D16" s="27" t="inlineStr">
        <is>
          <t>Produktion</t>
        </is>
      </c>
      <c r="E16" s="28" t="n">
        <v>45825</v>
      </c>
      <c r="F16" s="28" t="n">
        <v>45945</v>
      </c>
      <c r="G16" s="27" t="inlineStr">
        <is>
          <t>Aktiv</t>
        </is>
      </c>
      <c r="H16" s="29" t="n">
        <v>4662</v>
      </c>
    </row>
    <row r="17">
      <c r="A17" s="27" t="inlineStr">
        <is>
          <t>E-1015</t>
        </is>
      </c>
      <c r="B17" s="27" t="inlineStr">
        <is>
          <t>E-1015</t>
        </is>
      </c>
      <c r="C17" s="27" t="inlineStr">
        <is>
          <t>Filiale 2</t>
        </is>
      </c>
      <c r="D17" s="27" t="inlineStr">
        <is>
          <t>Fahrzeug</t>
        </is>
      </c>
      <c r="E17" s="28" t="n">
        <v>45737</v>
      </c>
      <c r="F17" s="28" t="n">
        <v>45917</v>
      </c>
      <c r="G17" s="27" t="inlineStr">
        <is>
          <t>Aktiv</t>
        </is>
      </c>
      <c r="H17" s="29" t="n">
        <v>1677</v>
      </c>
    </row>
    <row r="18">
      <c r="A18" s="27" t="inlineStr">
        <is>
          <t>E-1016</t>
        </is>
      </c>
      <c r="B18" s="27" t="inlineStr">
        <is>
          <t>E-1016</t>
        </is>
      </c>
      <c r="C18" s="27" t="inlineStr">
        <is>
          <t>Werk B</t>
        </is>
      </c>
      <c r="D18" s="27" t="inlineStr">
        <is>
          <t>HLK</t>
        </is>
      </c>
      <c r="E18" s="28" t="n">
        <v>45800</v>
      </c>
      <c r="F18" s="28" t="n">
        <v>45980</v>
      </c>
      <c r="G18" s="27" t="inlineStr">
        <is>
          <t>Aktiv</t>
        </is>
      </c>
      <c r="H18" s="29" t="n">
        <v>2618</v>
      </c>
    </row>
    <row r="19">
      <c r="A19" s="27" t="inlineStr">
        <is>
          <t>E-1017</t>
        </is>
      </c>
      <c r="B19" s="27" t="inlineStr">
        <is>
          <t>E-1017</t>
        </is>
      </c>
      <c r="C19" s="27" t="inlineStr">
        <is>
          <t>Filiale 1</t>
        </is>
      </c>
      <c r="D19" s="27" t="inlineStr">
        <is>
          <t>Fahrzeug</t>
        </is>
      </c>
      <c r="E19" s="28" t="n">
        <v>45704</v>
      </c>
      <c r="F19" s="28" t="n">
        <v>45794</v>
      </c>
      <c r="G19" s="27" t="inlineStr">
        <is>
          <t>In Wartung</t>
        </is>
      </c>
      <c r="H19" s="29" t="n">
        <v>1579</v>
      </c>
    </row>
    <row r="20">
      <c r="A20" s="27" t="inlineStr">
        <is>
          <t>E-1018</t>
        </is>
      </c>
      <c r="B20" s="27" t="inlineStr">
        <is>
          <t>E-1018</t>
        </is>
      </c>
      <c r="C20" s="27" t="inlineStr">
        <is>
          <t>Werk B</t>
        </is>
      </c>
      <c r="D20" s="27" t="inlineStr">
        <is>
          <t>IT</t>
        </is>
      </c>
      <c r="E20" s="28" t="n">
        <v>45755</v>
      </c>
      <c r="F20" s="28" t="n">
        <v>45815</v>
      </c>
      <c r="G20" s="27" t="inlineStr">
        <is>
          <t>Aktiv</t>
        </is>
      </c>
      <c r="H20" s="29" t="n">
        <v>4869</v>
      </c>
    </row>
    <row r="21">
      <c r="A21" s="27" t="inlineStr">
        <is>
          <t>E-1019</t>
        </is>
      </c>
      <c r="B21" s="27" t="inlineStr">
        <is>
          <t>E-1019</t>
        </is>
      </c>
      <c r="C21" s="27" t="inlineStr">
        <is>
          <t>Lager</t>
        </is>
      </c>
      <c r="D21" s="27" t="inlineStr">
        <is>
          <t>Fahrzeug</t>
        </is>
      </c>
      <c r="E21" s="28" t="n">
        <v>45746</v>
      </c>
      <c r="F21" s="28" t="n">
        <v>45926</v>
      </c>
      <c r="G21" s="27" t="inlineStr">
        <is>
          <t>Außer Betrieb</t>
        </is>
      </c>
      <c r="H21" s="29" t="n">
        <v>3547</v>
      </c>
    </row>
    <row r="22">
      <c r="A22" s="27" t="inlineStr">
        <is>
          <t>E-1020</t>
        </is>
      </c>
      <c r="B22" s="27" t="inlineStr">
        <is>
          <t>E-1020</t>
        </is>
      </c>
      <c r="C22" s="27" t="inlineStr">
        <is>
          <t>Werk A</t>
        </is>
      </c>
      <c r="D22" s="27" t="inlineStr">
        <is>
          <t>Fahrzeug</t>
        </is>
      </c>
      <c r="E22" s="28" t="n">
        <v>45663</v>
      </c>
      <c r="F22" s="28" t="n">
        <v>45783</v>
      </c>
      <c r="G22" s="27" t="inlineStr">
        <is>
          <t>Aktiv</t>
        </is>
      </c>
      <c r="H22" s="29" t="n">
        <v>2305</v>
      </c>
    </row>
    <row r="23">
      <c r="A23" s="27" t="inlineStr">
        <is>
          <t>E-1021</t>
        </is>
      </c>
      <c r="B23" s="27" t="inlineStr">
        <is>
          <t>E-1021</t>
        </is>
      </c>
      <c r="C23" s="27" t="inlineStr">
        <is>
          <t>Filiale 2</t>
        </is>
      </c>
      <c r="D23" s="27" t="inlineStr">
        <is>
          <t>HLK</t>
        </is>
      </c>
      <c r="E23" s="28" t="n">
        <v>45710</v>
      </c>
      <c r="F23" s="28" t="n">
        <v>45800</v>
      </c>
      <c r="G23" s="27" t="inlineStr">
        <is>
          <t>Aktiv</t>
        </is>
      </c>
      <c r="H23" s="29" t="n">
        <v>2338</v>
      </c>
    </row>
    <row r="24">
      <c r="A24" s="27" t="inlineStr">
        <is>
          <t>E-1022</t>
        </is>
      </c>
      <c r="B24" s="27" t="inlineStr">
        <is>
          <t>E-1022</t>
        </is>
      </c>
      <c r="C24" s="27" t="inlineStr">
        <is>
          <t>Lager</t>
        </is>
      </c>
      <c r="D24" s="27" t="inlineStr">
        <is>
          <t>HLK</t>
        </is>
      </c>
      <c r="E24" s="28" t="n">
        <v>45729</v>
      </c>
      <c r="F24" s="28" t="n">
        <v>45819</v>
      </c>
      <c r="G24" s="27" t="inlineStr">
        <is>
          <t>Aktiv</t>
        </is>
      </c>
      <c r="H24" s="29" t="n">
        <v>5139</v>
      </c>
    </row>
    <row r="25">
      <c r="A25" s="27" t="inlineStr">
        <is>
          <t>E-1023</t>
        </is>
      </c>
      <c r="B25" s="27" t="inlineStr">
        <is>
          <t>E-1023</t>
        </is>
      </c>
      <c r="C25" s="27" t="inlineStr">
        <is>
          <t>Filiale 2</t>
        </is>
      </c>
      <c r="D25" s="27" t="inlineStr">
        <is>
          <t>Fahrzeug</t>
        </is>
      </c>
      <c r="E25" s="28" t="n">
        <v>45803</v>
      </c>
      <c r="F25" s="28" t="n">
        <v>46168</v>
      </c>
      <c r="G25" s="27" t="inlineStr">
        <is>
          <t>Aktiv</t>
        </is>
      </c>
      <c r="H25" s="29" t="n">
        <v>2547</v>
      </c>
    </row>
    <row r="26">
      <c r="A26" s="27" t="inlineStr">
        <is>
          <t>E-1024</t>
        </is>
      </c>
      <c r="B26" s="27" t="inlineStr">
        <is>
          <t>E-1024</t>
        </is>
      </c>
      <c r="C26" s="27" t="inlineStr">
        <is>
          <t>Büro</t>
        </is>
      </c>
      <c r="D26" s="27" t="inlineStr">
        <is>
          <t>Sonstiges</t>
        </is>
      </c>
      <c r="E26" s="28" t="n">
        <v>45645</v>
      </c>
      <c r="F26" s="28" t="n">
        <v>45705</v>
      </c>
      <c r="G26" s="27" t="inlineStr">
        <is>
          <t>Aktiv</t>
        </is>
      </c>
      <c r="H26" s="29" t="n">
        <v>805</v>
      </c>
    </row>
    <row r="27">
      <c r="A27" s="27" t="inlineStr">
        <is>
          <t>E-1025</t>
        </is>
      </c>
      <c r="B27" s="27" t="inlineStr">
        <is>
          <t>E-1025</t>
        </is>
      </c>
      <c r="C27" s="27" t="inlineStr">
        <is>
          <t>Werk B</t>
        </is>
      </c>
      <c r="D27" s="27" t="inlineStr">
        <is>
          <t>Fahrzeug</t>
        </is>
      </c>
      <c r="E27" s="28" t="n">
        <v>45666</v>
      </c>
      <c r="F27" s="28" t="n">
        <v>45846</v>
      </c>
      <c r="G27" s="27" t="inlineStr">
        <is>
          <t>Aktiv</t>
        </is>
      </c>
      <c r="H27" s="29" t="n">
        <v>2737</v>
      </c>
    </row>
    <row r="28">
      <c r="A28" s="27" t="inlineStr">
        <is>
          <t>E-1026</t>
        </is>
      </c>
      <c r="B28" s="27" t="inlineStr">
        <is>
          <t>E-1026</t>
        </is>
      </c>
      <c r="C28" s="27" t="inlineStr">
        <is>
          <t>Werk B</t>
        </is>
      </c>
      <c r="D28" s="27" t="inlineStr">
        <is>
          <t>IT</t>
        </is>
      </c>
      <c r="E28" s="28" t="n">
        <v>45651</v>
      </c>
      <c r="F28" s="28" t="n">
        <v>46016</v>
      </c>
      <c r="G28" s="27" t="inlineStr">
        <is>
          <t>Aktiv</t>
        </is>
      </c>
      <c r="H28" s="29" t="n">
        <v>5127</v>
      </c>
    </row>
    <row r="29">
      <c r="A29" s="27" t="inlineStr">
        <is>
          <t>E-1027</t>
        </is>
      </c>
      <c r="B29" s="27" t="inlineStr">
        <is>
          <t>E-1027</t>
        </is>
      </c>
      <c r="C29" s="27" t="inlineStr">
        <is>
          <t>Filiale 2</t>
        </is>
      </c>
      <c r="D29" s="27" t="inlineStr">
        <is>
          <t>Produktion</t>
        </is>
      </c>
      <c r="E29" s="28" t="n">
        <v>45735</v>
      </c>
      <c r="F29" s="28" t="n">
        <v>45915</v>
      </c>
      <c r="G29" s="27" t="inlineStr">
        <is>
          <t>Aktiv</t>
        </is>
      </c>
      <c r="H29" s="29" t="n">
        <v>3210</v>
      </c>
    </row>
    <row r="30">
      <c r="A30" s="27" t="inlineStr">
        <is>
          <t>E-1028</t>
        </is>
      </c>
      <c r="B30" s="27" t="inlineStr">
        <is>
          <t>E-1028</t>
        </is>
      </c>
      <c r="C30" s="27" t="inlineStr">
        <is>
          <t>Filiale 2</t>
        </is>
      </c>
      <c r="D30" s="27" t="inlineStr">
        <is>
          <t>Fahrzeug</t>
        </is>
      </c>
      <c r="E30" s="28" t="n">
        <v>45828</v>
      </c>
      <c r="F30" s="28" t="n">
        <v>46008</v>
      </c>
      <c r="G30" s="27" t="inlineStr">
        <is>
          <t>Aktiv</t>
        </is>
      </c>
      <c r="H30" s="29" t="n">
        <v>718</v>
      </c>
    </row>
    <row r="31">
      <c r="A31" s="27" t="inlineStr">
        <is>
          <t>E-1029</t>
        </is>
      </c>
      <c r="B31" s="27" t="inlineStr">
        <is>
          <t>E-1029</t>
        </is>
      </c>
      <c r="C31" s="27" t="inlineStr">
        <is>
          <t>Filiale 2</t>
        </is>
      </c>
      <c r="D31" s="27" t="inlineStr">
        <is>
          <t>Sicherheit</t>
        </is>
      </c>
      <c r="E31" s="28" t="n">
        <v>45789</v>
      </c>
      <c r="F31" s="28" t="n">
        <v>45969</v>
      </c>
      <c r="G31" s="27" t="inlineStr">
        <is>
          <t>Aktiv</t>
        </is>
      </c>
      <c r="H31" s="29" t="n">
        <v>3673</v>
      </c>
    </row>
    <row r="32">
      <c r="A32" s="27" t="inlineStr">
        <is>
          <t>E-1030</t>
        </is>
      </c>
      <c r="B32" s="27" t="inlineStr">
        <is>
          <t>E-1030</t>
        </is>
      </c>
      <c r="C32" s="27" t="inlineStr">
        <is>
          <t>Filiale 1</t>
        </is>
      </c>
      <c r="D32" s="27" t="inlineStr">
        <is>
          <t>HLK</t>
        </is>
      </c>
      <c r="E32" s="28" t="n">
        <v>45817</v>
      </c>
      <c r="F32" s="28" t="n">
        <v>46182</v>
      </c>
      <c r="G32" s="27" t="inlineStr">
        <is>
          <t>Aktiv</t>
        </is>
      </c>
      <c r="H32" s="29" t="n">
        <v>4867</v>
      </c>
    </row>
    <row r="33">
      <c r="A33" s="27" t="inlineStr">
        <is>
          <t>E-1031</t>
        </is>
      </c>
      <c r="B33" s="27" t="inlineStr">
        <is>
          <t>E-1031</t>
        </is>
      </c>
      <c r="C33" s="27" t="inlineStr">
        <is>
          <t>Werk A</t>
        </is>
      </c>
      <c r="D33" s="27" t="inlineStr">
        <is>
          <t>Fahrzeug</t>
        </is>
      </c>
      <c r="E33" s="28" t="n">
        <v>45746</v>
      </c>
      <c r="F33" s="28" t="n">
        <v>45806</v>
      </c>
      <c r="G33" s="27" t="inlineStr">
        <is>
          <t>Aktiv</t>
        </is>
      </c>
      <c r="H33" s="29" t="n">
        <v>2366</v>
      </c>
    </row>
    <row r="34">
      <c r="A34" s="27" t="inlineStr">
        <is>
          <t>E-1032</t>
        </is>
      </c>
      <c r="B34" s="27" t="inlineStr">
        <is>
          <t>E-1032</t>
        </is>
      </c>
      <c r="C34" s="27" t="inlineStr">
        <is>
          <t>Werk B</t>
        </is>
      </c>
      <c r="D34" s="27" t="inlineStr">
        <is>
          <t>Fahrzeug</t>
        </is>
      </c>
      <c r="E34" s="28" t="n">
        <v>45647</v>
      </c>
      <c r="F34" s="28" t="n">
        <v>45827</v>
      </c>
      <c r="G34" s="27" t="inlineStr">
        <is>
          <t>Aktiv</t>
        </is>
      </c>
      <c r="H34" s="29" t="n">
        <v>2816</v>
      </c>
    </row>
    <row r="35">
      <c r="A35" s="27" t="inlineStr">
        <is>
          <t>E-1033</t>
        </is>
      </c>
      <c r="B35" s="27" t="inlineStr">
        <is>
          <t>E-1033</t>
        </is>
      </c>
      <c r="C35" s="27" t="inlineStr">
        <is>
          <t>Lager</t>
        </is>
      </c>
      <c r="D35" s="27" t="inlineStr">
        <is>
          <t>Sonstiges</t>
        </is>
      </c>
      <c r="E35" s="28" t="n">
        <v>45785</v>
      </c>
      <c r="F35" s="28" t="n">
        <v>45965</v>
      </c>
      <c r="G35" s="27" t="inlineStr">
        <is>
          <t>Aktiv</t>
        </is>
      </c>
      <c r="H35" s="29" t="n">
        <v>649</v>
      </c>
    </row>
    <row r="36">
      <c r="A36" s="27" t="inlineStr">
        <is>
          <t>E-1034</t>
        </is>
      </c>
      <c r="B36" s="27" t="inlineStr">
        <is>
          <t>E-1034</t>
        </is>
      </c>
      <c r="C36" s="27" t="inlineStr">
        <is>
          <t>Werk B</t>
        </is>
      </c>
      <c r="D36" s="27" t="inlineStr">
        <is>
          <t>IT</t>
        </is>
      </c>
      <c r="E36" s="28" t="n">
        <v>45788</v>
      </c>
      <c r="F36" s="28" t="n">
        <v>45848</v>
      </c>
      <c r="G36" s="27" t="inlineStr">
        <is>
          <t>Aktiv</t>
        </is>
      </c>
      <c r="H36" s="29" t="n">
        <v>2594</v>
      </c>
    </row>
    <row r="37">
      <c r="A37" s="27" t="inlineStr">
        <is>
          <t>E-1035</t>
        </is>
      </c>
      <c r="B37" s="27" t="inlineStr">
        <is>
          <t>E-1035</t>
        </is>
      </c>
      <c r="C37" s="27" t="inlineStr">
        <is>
          <t>Lager</t>
        </is>
      </c>
      <c r="D37" s="27" t="inlineStr">
        <is>
          <t>Produktion</t>
        </is>
      </c>
      <c r="E37" s="28" t="n">
        <v>45664</v>
      </c>
      <c r="F37" s="28" t="n">
        <v>45754</v>
      </c>
      <c r="G37" s="27" t="inlineStr">
        <is>
          <t>Aktiv</t>
        </is>
      </c>
      <c r="H37" s="29" t="n">
        <v>3465</v>
      </c>
    </row>
    <row r="38">
      <c r="A38" s="27" t="inlineStr">
        <is>
          <t>E-1036</t>
        </is>
      </c>
      <c r="B38" s="27" t="inlineStr">
        <is>
          <t>E-1036</t>
        </is>
      </c>
      <c r="C38" s="27" t="inlineStr">
        <is>
          <t>Filiale 1</t>
        </is>
      </c>
      <c r="D38" s="27" t="inlineStr">
        <is>
          <t>Fahrzeug</t>
        </is>
      </c>
      <c r="E38" s="28" t="n">
        <v>45821</v>
      </c>
      <c r="F38" s="28" t="n">
        <v>45941</v>
      </c>
      <c r="G38" s="27" t="inlineStr">
        <is>
          <t>Aktiv</t>
        </is>
      </c>
      <c r="H38" s="29" t="n">
        <v>291</v>
      </c>
    </row>
    <row r="39">
      <c r="A39" s="27" t="inlineStr">
        <is>
          <t>E-1037</t>
        </is>
      </c>
      <c r="B39" s="27" t="inlineStr">
        <is>
          <t>E-1037</t>
        </is>
      </c>
      <c r="C39" s="27" t="inlineStr">
        <is>
          <t>Werk B</t>
        </is>
      </c>
      <c r="D39" s="27" t="inlineStr">
        <is>
          <t>Produktion</t>
        </is>
      </c>
      <c r="E39" s="28" t="n">
        <v>45684</v>
      </c>
      <c r="F39" s="28" t="n">
        <v>45774</v>
      </c>
      <c r="G39" s="27" t="inlineStr">
        <is>
          <t>Außer Betrieb</t>
        </is>
      </c>
      <c r="H39" s="29" t="n">
        <v>986</v>
      </c>
    </row>
    <row r="40">
      <c r="A40" s="27" t="inlineStr">
        <is>
          <t>E-1038</t>
        </is>
      </c>
      <c r="B40" s="27" t="inlineStr">
        <is>
          <t>E-1038</t>
        </is>
      </c>
      <c r="C40" s="27" t="inlineStr">
        <is>
          <t>Werk B</t>
        </is>
      </c>
      <c r="D40" s="27" t="inlineStr">
        <is>
          <t>Sicherheit</t>
        </is>
      </c>
      <c r="E40" s="28" t="n">
        <v>45679</v>
      </c>
      <c r="F40" s="28" t="n">
        <v>45739</v>
      </c>
      <c r="G40" s="27" t="inlineStr">
        <is>
          <t>Aktiv</t>
        </is>
      </c>
      <c r="H40" s="29" t="n">
        <v>5285</v>
      </c>
    </row>
    <row r="41">
      <c r="A41" s="27" t="inlineStr">
        <is>
          <t>E-1039</t>
        </is>
      </c>
      <c r="B41" s="27" t="inlineStr">
        <is>
          <t>E-1039</t>
        </is>
      </c>
      <c r="C41" s="27" t="inlineStr">
        <is>
          <t>Werk A</t>
        </is>
      </c>
      <c r="D41" s="27" t="inlineStr">
        <is>
          <t>HLK</t>
        </is>
      </c>
      <c r="E41" s="28" t="n">
        <v>45704</v>
      </c>
      <c r="F41" s="28" t="n">
        <v>45824</v>
      </c>
      <c r="G41" s="27" t="inlineStr">
        <is>
          <t>Aktiv</t>
        </is>
      </c>
      <c r="H41" s="29" t="n">
        <v>2401</v>
      </c>
    </row>
    <row r="42">
      <c r="A42" s="27" t="inlineStr">
        <is>
          <t>E-1040</t>
        </is>
      </c>
      <c r="B42" s="27" t="inlineStr">
        <is>
          <t>E-1040</t>
        </is>
      </c>
      <c r="C42" s="27" t="inlineStr">
        <is>
          <t>Filiale 1</t>
        </is>
      </c>
      <c r="D42" s="27" t="inlineStr">
        <is>
          <t>Fahrzeug</t>
        </is>
      </c>
      <c r="E42" s="28" t="n">
        <v>45706</v>
      </c>
      <c r="F42" s="28" t="n">
        <v>46071</v>
      </c>
      <c r="G42" s="27" t="inlineStr">
        <is>
          <t>Aktiv</t>
        </is>
      </c>
      <c r="H42" s="29" t="n">
        <v>2050</v>
      </c>
    </row>
    <row r="43">
      <c r="A43" s="27" t="inlineStr">
        <is>
          <t>E-1041</t>
        </is>
      </c>
      <c r="B43" s="27" t="inlineStr">
        <is>
          <t>E-1041</t>
        </is>
      </c>
      <c r="C43" s="27" t="inlineStr">
        <is>
          <t>Werk A</t>
        </is>
      </c>
      <c r="D43" s="27" t="inlineStr">
        <is>
          <t>Produktion</t>
        </is>
      </c>
      <c r="E43" s="28" t="n">
        <v>45820</v>
      </c>
      <c r="F43" s="28" t="n">
        <v>45910</v>
      </c>
      <c r="G43" s="27" t="inlineStr">
        <is>
          <t>Aktiv</t>
        </is>
      </c>
      <c r="H43" s="29" t="n">
        <v>1694</v>
      </c>
    </row>
    <row r="44">
      <c r="A44" s="27" t="inlineStr">
        <is>
          <t>E-1042</t>
        </is>
      </c>
      <c r="B44" s="27" t="inlineStr">
        <is>
          <t>E-1042</t>
        </is>
      </c>
      <c r="C44" s="27" t="inlineStr">
        <is>
          <t>Werk B</t>
        </is>
      </c>
      <c r="D44" s="27" t="inlineStr">
        <is>
          <t>HLK</t>
        </is>
      </c>
      <c r="E44" s="28" t="n">
        <v>45752</v>
      </c>
      <c r="F44" s="28" t="n">
        <v>45932</v>
      </c>
      <c r="G44" s="27" t="inlineStr">
        <is>
          <t>Aktiv</t>
        </is>
      </c>
      <c r="H44" s="29" t="n">
        <v>2974</v>
      </c>
    </row>
    <row r="45">
      <c r="A45" s="27" t="inlineStr">
        <is>
          <t>E-1043</t>
        </is>
      </c>
      <c r="B45" s="27" t="inlineStr">
        <is>
          <t>E-1043</t>
        </is>
      </c>
      <c r="C45" s="27" t="inlineStr">
        <is>
          <t>Werk A</t>
        </is>
      </c>
      <c r="D45" s="27" t="inlineStr">
        <is>
          <t>HLK</t>
        </is>
      </c>
      <c r="E45" s="28" t="n">
        <v>45759</v>
      </c>
      <c r="F45" s="28" t="n">
        <v>45939</v>
      </c>
      <c r="G45" s="27" t="inlineStr">
        <is>
          <t>Aktiv</t>
        </is>
      </c>
      <c r="H45" s="29" t="n">
        <v>3994</v>
      </c>
    </row>
    <row r="46">
      <c r="A46" s="27" t="inlineStr">
        <is>
          <t>E-1044</t>
        </is>
      </c>
      <c r="B46" s="27" t="inlineStr">
        <is>
          <t>E-1044</t>
        </is>
      </c>
      <c r="C46" s="27" t="inlineStr">
        <is>
          <t>Werk A</t>
        </is>
      </c>
      <c r="D46" s="27" t="inlineStr">
        <is>
          <t>HLK</t>
        </is>
      </c>
      <c r="E46" s="28" t="n">
        <v>45823</v>
      </c>
      <c r="F46" s="28" t="n">
        <v>46188</v>
      </c>
      <c r="G46" s="27" t="inlineStr">
        <is>
          <t>Aktiv</t>
        </is>
      </c>
      <c r="H46" s="29" t="n">
        <v>2616</v>
      </c>
    </row>
    <row r="47">
      <c r="A47" s="27" t="inlineStr">
        <is>
          <t>E-1045</t>
        </is>
      </c>
      <c r="B47" s="27" t="inlineStr">
        <is>
          <t>E-1045</t>
        </is>
      </c>
      <c r="C47" s="27" t="inlineStr">
        <is>
          <t>Filiale 2</t>
        </is>
      </c>
      <c r="D47" s="27" t="inlineStr">
        <is>
          <t>Produktion</t>
        </is>
      </c>
      <c r="E47" s="28" t="n">
        <v>45826</v>
      </c>
      <c r="F47" s="28" t="n">
        <v>45946</v>
      </c>
      <c r="G47" s="27" t="inlineStr">
        <is>
          <t>Aktiv</t>
        </is>
      </c>
      <c r="H47" s="29" t="n">
        <v>2258</v>
      </c>
    </row>
    <row r="48">
      <c r="A48" s="27" t="inlineStr">
        <is>
          <t>E-1046</t>
        </is>
      </c>
      <c r="B48" s="27" t="inlineStr">
        <is>
          <t>E-1046</t>
        </is>
      </c>
      <c r="C48" s="27" t="inlineStr">
        <is>
          <t>Werk B</t>
        </is>
      </c>
      <c r="D48" s="27" t="inlineStr">
        <is>
          <t>Sicherheit</t>
        </is>
      </c>
      <c r="E48" s="28" t="n">
        <v>45810</v>
      </c>
      <c r="F48" s="28" t="n">
        <v>45990</v>
      </c>
      <c r="G48" s="27" t="inlineStr">
        <is>
          <t>Ausfall</t>
        </is>
      </c>
      <c r="H48" s="29" t="n">
        <v>1552</v>
      </c>
    </row>
    <row r="49">
      <c r="A49" s="27" t="inlineStr">
        <is>
          <t>E-1047</t>
        </is>
      </c>
      <c r="B49" s="27" t="inlineStr">
        <is>
          <t>E-1047</t>
        </is>
      </c>
      <c r="C49" s="27" t="inlineStr">
        <is>
          <t>Filiale 1</t>
        </is>
      </c>
      <c r="D49" s="27" t="inlineStr">
        <is>
          <t>Sonstiges</t>
        </is>
      </c>
      <c r="E49" s="28" t="n">
        <v>45791</v>
      </c>
      <c r="F49" s="28" t="n">
        <v>45911</v>
      </c>
      <c r="G49" s="27" t="inlineStr">
        <is>
          <t>Aktiv</t>
        </is>
      </c>
      <c r="H49" s="29" t="n">
        <v>3269</v>
      </c>
    </row>
    <row r="50">
      <c r="A50" s="27" t="inlineStr">
        <is>
          <t>E-1048</t>
        </is>
      </c>
      <c r="B50" s="27" t="inlineStr">
        <is>
          <t>E-1048</t>
        </is>
      </c>
      <c r="C50" s="27" t="inlineStr">
        <is>
          <t>Filiale 2</t>
        </is>
      </c>
      <c r="D50" s="27" t="inlineStr">
        <is>
          <t>IT</t>
        </is>
      </c>
      <c r="E50" s="28" t="n">
        <v>45787</v>
      </c>
      <c r="F50" s="28" t="n">
        <v>45847</v>
      </c>
      <c r="G50" s="27" t="inlineStr">
        <is>
          <t>Aktiv</t>
        </is>
      </c>
      <c r="H50" s="29" t="n">
        <v>2053</v>
      </c>
    </row>
    <row r="51">
      <c r="A51" s="27" t="inlineStr">
        <is>
          <t>E-1049</t>
        </is>
      </c>
      <c r="B51" s="27" t="inlineStr">
        <is>
          <t>E-1049</t>
        </is>
      </c>
      <c r="C51" s="27" t="inlineStr">
        <is>
          <t>Filiale 2</t>
        </is>
      </c>
      <c r="D51" s="27" t="inlineStr">
        <is>
          <t>Sonstiges</t>
        </is>
      </c>
      <c r="E51" s="28" t="n">
        <v>45641</v>
      </c>
      <c r="F51" s="28" t="n">
        <v>46006</v>
      </c>
      <c r="G51" s="27" t="inlineStr">
        <is>
          <t>Aktiv</t>
        </is>
      </c>
      <c r="H51" s="29" t="n">
        <v>2897</v>
      </c>
    </row>
    <row r="52">
      <c r="A52" s="27" t="inlineStr">
        <is>
          <t>E-1050</t>
        </is>
      </c>
      <c r="B52" s="27" t="inlineStr">
        <is>
          <t>E-1050</t>
        </is>
      </c>
      <c r="C52" s="27" t="inlineStr">
        <is>
          <t>Werk A</t>
        </is>
      </c>
      <c r="D52" s="27" t="inlineStr">
        <is>
          <t>IT</t>
        </is>
      </c>
      <c r="E52" s="28" t="n">
        <v>45733</v>
      </c>
      <c r="F52" s="28" t="n">
        <v>45823</v>
      </c>
      <c r="G52" s="27" t="inlineStr">
        <is>
          <t>Aktiv</t>
        </is>
      </c>
      <c r="H52" s="29" t="n">
        <v>2203</v>
      </c>
    </row>
    <row r="53">
      <c r="A53" s="27" t="inlineStr">
        <is>
          <t>E-1051</t>
        </is>
      </c>
      <c r="B53" s="27" t="inlineStr">
        <is>
          <t>E-1051</t>
        </is>
      </c>
      <c r="C53" s="27" t="inlineStr">
        <is>
          <t>Lager</t>
        </is>
      </c>
      <c r="D53" s="27" t="inlineStr">
        <is>
          <t>Sicherheit</t>
        </is>
      </c>
      <c r="E53" s="28" t="n">
        <v>45829</v>
      </c>
      <c r="F53" s="28" t="n">
        <v>45949</v>
      </c>
      <c r="G53" s="27" t="inlineStr">
        <is>
          <t>Aktiv</t>
        </is>
      </c>
      <c r="H53" s="29" t="n">
        <v>4864</v>
      </c>
    </row>
    <row r="54">
      <c r="A54" s="27" t="inlineStr">
        <is>
          <t>E-1052</t>
        </is>
      </c>
      <c r="B54" s="27" t="inlineStr">
        <is>
          <t>E-1052</t>
        </is>
      </c>
      <c r="C54" s="27" t="inlineStr">
        <is>
          <t>Filiale 1</t>
        </is>
      </c>
      <c r="D54" s="27" t="inlineStr">
        <is>
          <t>IT</t>
        </is>
      </c>
      <c r="E54" s="28" t="n">
        <v>45803</v>
      </c>
      <c r="F54" s="28" t="n">
        <v>45983</v>
      </c>
      <c r="G54" s="27" t="inlineStr">
        <is>
          <t>Aktiv</t>
        </is>
      </c>
      <c r="H54" s="29" t="n">
        <v>4349</v>
      </c>
    </row>
    <row r="55">
      <c r="A55" s="27" t="inlineStr">
        <is>
          <t>E-1053</t>
        </is>
      </c>
      <c r="B55" s="27" t="inlineStr">
        <is>
          <t>E-1053</t>
        </is>
      </c>
      <c r="C55" s="27" t="inlineStr">
        <is>
          <t>Filiale 1</t>
        </is>
      </c>
      <c r="D55" s="27" t="inlineStr">
        <is>
          <t>Sonstiges</t>
        </is>
      </c>
      <c r="E55" s="28" t="n">
        <v>45825</v>
      </c>
      <c r="F55" s="28" t="n">
        <v>46005</v>
      </c>
      <c r="G55" s="27" t="inlineStr">
        <is>
          <t>Aktiv</t>
        </is>
      </c>
      <c r="H55" s="29" t="n">
        <v>1780</v>
      </c>
    </row>
    <row r="56">
      <c r="A56" s="27" t="inlineStr">
        <is>
          <t>E-1054</t>
        </is>
      </c>
      <c r="B56" s="27" t="inlineStr">
        <is>
          <t>E-1054</t>
        </is>
      </c>
      <c r="C56" s="27" t="inlineStr">
        <is>
          <t>Filiale 1</t>
        </is>
      </c>
      <c r="D56" s="27" t="inlineStr">
        <is>
          <t>Fahrzeug</t>
        </is>
      </c>
      <c r="E56" s="28" t="n">
        <v>45727</v>
      </c>
      <c r="F56" s="28" t="n">
        <v>45907</v>
      </c>
      <c r="G56" s="27" t="inlineStr">
        <is>
          <t>Außer Betrieb</t>
        </is>
      </c>
      <c r="H56" s="29" t="n">
        <v>4959</v>
      </c>
    </row>
    <row r="57">
      <c r="A57" s="27" t="inlineStr">
        <is>
          <t>E-1055</t>
        </is>
      </c>
      <c r="B57" s="27" t="inlineStr">
        <is>
          <t>E-1055</t>
        </is>
      </c>
      <c r="C57" s="27" t="inlineStr">
        <is>
          <t>Filiale 1</t>
        </is>
      </c>
      <c r="D57" s="27" t="inlineStr">
        <is>
          <t>Fahrzeug</t>
        </is>
      </c>
      <c r="E57" s="28" t="n">
        <v>45660</v>
      </c>
      <c r="F57" s="28" t="n">
        <v>45780</v>
      </c>
      <c r="G57" s="27" t="inlineStr">
        <is>
          <t>Aktiv</t>
        </is>
      </c>
      <c r="H57" s="29" t="n">
        <v>2668</v>
      </c>
    </row>
    <row r="58">
      <c r="A58" s="27" t="inlineStr">
        <is>
          <t>E-1056</t>
        </is>
      </c>
      <c r="B58" s="27" t="inlineStr">
        <is>
          <t>E-1056</t>
        </is>
      </c>
      <c r="C58" s="27" t="inlineStr">
        <is>
          <t>Werk A</t>
        </is>
      </c>
      <c r="D58" s="27" t="inlineStr">
        <is>
          <t>Produktion</t>
        </is>
      </c>
      <c r="E58" s="28" t="n">
        <v>45783</v>
      </c>
      <c r="F58" s="28" t="n">
        <v>45963</v>
      </c>
      <c r="G58" s="27" t="inlineStr">
        <is>
          <t>In Wartung</t>
        </is>
      </c>
      <c r="H58" s="29" t="n">
        <v>2515</v>
      </c>
    </row>
    <row r="59">
      <c r="A59" s="27" t="inlineStr">
        <is>
          <t>E-1057</t>
        </is>
      </c>
      <c r="B59" s="27" t="inlineStr">
        <is>
          <t>E-1057</t>
        </is>
      </c>
      <c r="C59" s="27" t="inlineStr">
        <is>
          <t>Filiale 1</t>
        </is>
      </c>
      <c r="D59" s="27" t="inlineStr">
        <is>
          <t>IT</t>
        </is>
      </c>
      <c r="E59" s="28" t="n">
        <v>45666</v>
      </c>
      <c r="F59" s="28" t="n">
        <v>45726</v>
      </c>
      <c r="G59" s="27" t="inlineStr">
        <is>
          <t>Aktiv</t>
        </is>
      </c>
      <c r="H59" s="29" t="n">
        <v>667</v>
      </c>
    </row>
    <row r="60">
      <c r="A60" s="27" t="inlineStr">
        <is>
          <t>E-1058</t>
        </is>
      </c>
      <c r="B60" s="27" t="inlineStr">
        <is>
          <t>E-1058</t>
        </is>
      </c>
      <c r="C60" s="27" t="inlineStr">
        <is>
          <t>Filiale 2</t>
        </is>
      </c>
      <c r="D60" s="27" t="inlineStr">
        <is>
          <t>Sicherheit</t>
        </is>
      </c>
      <c r="E60" s="28" t="n">
        <v>45805</v>
      </c>
      <c r="F60" s="28" t="n">
        <v>46170</v>
      </c>
      <c r="G60" s="27" t="inlineStr">
        <is>
          <t>Aktiv</t>
        </is>
      </c>
      <c r="H60" s="29" t="n">
        <v>3478</v>
      </c>
    </row>
    <row r="61">
      <c r="A61" s="27" t="inlineStr">
        <is>
          <t>E-1059</t>
        </is>
      </c>
      <c r="B61" s="27" t="inlineStr">
        <is>
          <t>E-1059</t>
        </is>
      </c>
      <c r="C61" s="27" t="inlineStr">
        <is>
          <t>Filiale 1</t>
        </is>
      </c>
      <c r="D61" s="27" t="inlineStr">
        <is>
          <t>HLK</t>
        </is>
      </c>
      <c r="E61" s="28" t="n">
        <v>45647</v>
      </c>
      <c r="F61" s="28" t="n">
        <v>45827</v>
      </c>
      <c r="G61" s="27" t="inlineStr">
        <is>
          <t>Aktiv</t>
        </is>
      </c>
      <c r="H61" s="29" t="n">
        <v>1410</v>
      </c>
    </row>
    <row r="62">
      <c r="A62" s="27" t="inlineStr">
        <is>
          <t>E-1060</t>
        </is>
      </c>
      <c r="B62" s="27" t="inlineStr">
        <is>
          <t>E-1060</t>
        </is>
      </c>
      <c r="C62" s="27" t="inlineStr">
        <is>
          <t>Filiale 2</t>
        </is>
      </c>
      <c r="D62" s="27" t="inlineStr">
        <is>
          <t>Sonstiges</t>
        </is>
      </c>
      <c r="E62" s="28" t="n">
        <v>45710</v>
      </c>
      <c r="F62" s="28" t="n">
        <v>46075</v>
      </c>
      <c r="G62" s="27" t="inlineStr">
        <is>
          <t>Außer Betrieb</t>
        </is>
      </c>
      <c r="H62" s="29" t="n">
        <v>5117</v>
      </c>
    </row>
    <row r="63">
      <c r="A63" s="27" t="inlineStr">
        <is>
          <t>E-1061</t>
        </is>
      </c>
      <c r="B63" s="27" t="inlineStr">
        <is>
          <t>E-1061</t>
        </is>
      </c>
      <c r="C63" s="27" t="inlineStr">
        <is>
          <t>Büro</t>
        </is>
      </c>
      <c r="D63" s="27" t="inlineStr">
        <is>
          <t>IT</t>
        </is>
      </c>
      <c r="E63" s="28" t="n">
        <v>45827</v>
      </c>
      <c r="F63" s="28" t="n">
        <v>45947</v>
      </c>
      <c r="G63" s="27" t="inlineStr">
        <is>
          <t>Aktiv</t>
        </is>
      </c>
      <c r="H63" s="29" t="n">
        <v>989</v>
      </c>
    </row>
    <row r="64">
      <c r="A64" s="27" t="inlineStr">
        <is>
          <t>E-1062</t>
        </is>
      </c>
      <c r="B64" s="27" t="inlineStr">
        <is>
          <t>E-1062</t>
        </is>
      </c>
      <c r="C64" s="27" t="inlineStr">
        <is>
          <t>Werk B</t>
        </is>
      </c>
      <c r="D64" s="27" t="inlineStr">
        <is>
          <t>IT</t>
        </is>
      </c>
      <c r="E64" s="28" t="n">
        <v>45782</v>
      </c>
      <c r="F64" s="28" t="n">
        <v>46147</v>
      </c>
      <c r="G64" s="27" t="inlineStr">
        <is>
          <t>Aktiv</t>
        </is>
      </c>
      <c r="H64" s="29" t="n">
        <v>4579</v>
      </c>
    </row>
    <row r="65">
      <c r="A65" s="27" t="inlineStr">
        <is>
          <t>E-1063</t>
        </is>
      </c>
      <c r="B65" s="27" t="inlineStr">
        <is>
          <t>E-1063</t>
        </is>
      </c>
      <c r="C65" s="27" t="inlineStr">
        <is>
          <t>Büro</t>
        </is>
      </c>
      <c r="D65" s="27" t="inlineStr">
        <is>
          <t>HLK</t>
        </is>
      </c>
      <c r="E65" s="28" t="n">
        <v>45685</v>
      </c>
      <c r="F65" s="28" t="n">
        <v>46050</v>
      </c>
      <c r="G65" s="27" t="inlineStr">
        <is>
          <t>Aktiv</t>
        </is>
      </c>
      <c r="H65" s="29" t="n">
        <v>1677</v>
      </c>
    </row>
    <row r="66">
      <c r="A66" s="27" t="inlineStr">
        <is>
          <t>E-1064</t>
        </is>
      </c>
      <c r="B66" s="27" t="inlineStr">
        <is>
          <t>E-1064</t>
        </is>
      </c>
      <c r="C66" s="27" t="inlineStr">
        <is>
          <t>Lager</t>
        </is>
      </c>
      <c r="D66" s="27" t="inlineStr">
        <is>
          <t>HLK</t>
        </is>
      </c>
      <c r="E66" s="28" t="n">
        <v>45659</v>
      </c>
      <c r="F66" s="28" t="n">
        <v>45779</v>
      </c>
      <c r="G66" s="27" t="inlineStr">
        <is>
          <t>Aktiv</t>
        </is>
      </c>
      <c r="H66" s="29" t="n">
        <v>1236</v>
      </c>
    </row>
    <row r="67">
      <c r="A67" s="27" t="inlineStr">
        <is>
          <t>E-1065</t>
        </is>
      </c>
      <c r="B67" s="27" t="inlineStr">
        <is>
          <t>E-1065</t>
        </is>
      </c>
      <c r="C67" s="27" t="inlineStr">
        <is>
          <t>Büro</t>
        </is>
      </c>
      <c r="D67" s="27" t="inlineStr">
        <is>
          <t>Sicherheit</t>
        </is>
      </c>
      <c r="E67" s="28" t="n">
        <v>45727</v>
      </c>
      <c r="F67" s="28" t="n">
        <v>45847</v>
      </c>
      <c r="G67" s="27" t="inlineStr">
        <is>
          <t>Aktiv</t>
        </is>
      </c>
      <c r="H67" s="29" t="n">
        <v>139</v>
      </c>
    </row>
    <row r="68">
      <c r="A68" s="27" t="inlineStr">
        <is>
          <t>E-1066</t>
        </is>
      </c>
      <c r="B68" s="27" t="inlineStr">
        <is>
          <t>E-1066</t>
        </is>
      </c>
      <c r="C68" s="27" t="inlineStr">
        <is>
          <t>Lager</t>
        </is>
      </c>
      <c r="D68" s="27" t="inlineStr">
        <is>
          <t>HLK</t>
        </is>
      </c>
      <c r="E68" s="28" t="n">
        <v>45767</v>
      </c>
      <c r="F68" s="28" t="n">
        <v>46132</v>
      </c>
      <c r="G68" s="27" t="inlineStr">
        <is>
          <t>Außer Betrieb</t>
        </is>
      </c>
      <c r="H68" s="29" t="n">
        <v>2521</v>
      </c>
    </row>
    <row r="69">
      <c r="A69" s="27" t="inlineStr">
        <is>
          <t>E-1067</t>
        </is>
      </c>
      <c r="B69" s="27" t="inlineStr">
        <is>
          <t>E-1067</t>
        </is>
      </c>
      <c r="C69" s="27" t="inlineStr">
        <is>
          <t>Filiale 1</t>
        </is>
      </c>
      <c r="D69" s="27" t="inlineStr">
        <is>
          <t>Sonstiges</t>
        </is>
      </c>
      <c r="E69" s="28" t="n">
        <v>45683</v>
      </c>
      <c r="F69" s="28" t="n">
        <v>45773</v>
      </c>
      <c r="G69" s="27" t="inlineStr">
        <is>
          <t>Aktiv</t>
        </is>
      </c>
      <c r="H69" s="29" t="n">
        <v>3799</v>
      </c>
    </row>
    <row r="70">
      <c r="A70" s="27" t="inlineStr">
        <is>
          <t>E-1068</t>
        </is>
      </c>
      <c r="B70" s="27" t="inlineStr">
        <is>
          <t>E-1068</t>
        </is>
      </c>
      <c r="C70" s="27" t="inlineStr">
        <is>
          <t>Werk B</t>
        </is>
      </c>
      <c r="D70" s="27" t="inlineStr">
        <is>
          <t>HLK</t>
        </is>
      </c>
      <c r="E70" s="28" t="n">
        <v>45717</v>
      </c>
      <c r="F70" s="28" t="n">
        <v>45837</v>
      </c>
      <c r="G70" s="27" t="inlineStr">
        <is>
          <t>Aktiv</t>
        </is>
      </c>
      <c r="H70" s="29" t="n">
        <v>2875</v>
      </c>
    </row>
    <row r="71">
      <c r="A71" s="27" t="inlineStr">
        <is>
          <t>E-1069</t>
        </is>
      </c>
      <c r="B71" s="27" t="inlineStr">
        <is>
          <t>E-1069</t>
        </is>
      </c>
      <c r="C71" s="27" t="inlineStr">
        <is>
          <t>Büro</t>
        </is>
      </c>
      <c r="D71" s="27" t="inlineStr">
        <is>
          <t>Fahrzeug</t>
        </is>
      </c>
      <c r="E71" s="28" t="n">
        <v>45690</v>
      </c>
      <c r="F71" s="28" t="n">
        <v>45750</v>
      </c>
      <c r="G71" s="27" t="inlineStr">
        <is>
          <t>Aktiv</t>
        </is>
      </c>
      <c r="H71" s="29" t="n">
        <v>4155</v>
      </c>
    </row>
    <row r="72">
      <c r="A72" s="27" t="inlineStr">
        <is>
          <t>E-1070</t>
        </is>
      </c>
      <c r="B72" s="27" t="inlineStr">
        <is>
          <t>E-1070</t>
        </is>
      </c>
      <c r="C72" s="27" t="inlineStr">
        <is>
          <t>Lager</t>
        </is>
      </c>
      <c r="D72" s="27" t="inlineStr">
        <is>
          <t>Produktion</t>
        </is>
      </c>
      <c r="E72" s="28" t="n">
        <v>45805</v>
      </c>
      <c r="F72" s="28" t="n">
        <v>46170</v>
      </c>
      <c r="G72" s="27" t="inlineStr">
        <is>
          <t>Aktiv</t>
        </is>
      </c>
      <c r="H72" s="29" t="n">
        <v>773</v>
      </c>
    </row>
    <row r="73">
      <c r="A73" s="27" t="inlineStr">
        <is>
          <t>E-1071</t>
        </is>
      </c>
      <c r="B73" s="27" t="inlineStr">
        <is>
          <t>E-1071</t>
        </is>
      </c>
      <c r="C73" s="27" t="inlineStr">
        <is>
          <t>Filiale 2</t>
        </is>
      </c>
      <c r="D73" s="27" t="inlineStr">
        <is>
          <t>HLK</t>
        </is>
      </c>
      <c r="E73" s="28" t="n">
        <v>45785</v>
      </c>
      <c r="F73" s="28" t="n">
        <v>45845</v>
      </c>
      <c r="G73" s="27" t="inlineStr">
        <is>
          <t>Aktiv</t>
        </is>
      </c>
      <c r="H73" s="29" t="n">
        <v>558</v>
      </c>
    </row>
    <row r="74">
      <c r="A74" s="27" t="inlineStr">
        <is>
          <t>E-1072</t>
        </is>
      </c>
      <c r="B74" s="27" t="inlineStr">
        <is>
          <t>E-1072</t>
        </is>
      </c>
      <c r="C74" s="27" t="inlineStr">
        <is>
          <t>Filiale 1</t>
        </is>
      </c>
      <c r="D74" s="27" t="inlineStr">
        <is>
          <t>IT</t>
        </is>
      </c>
      <c r="E74" s="28" t="n">
        <v>45706</v>
      </c>
      <c r="F74" s="28" t="n">
        <v>45766</v>
      </c>
      <c r="G74" s="27" t="inlineStr">
        <is>
          <t>Aktiv</t>
        </is>
      </c>
      <c r="H74" s="29" t="n">
        <v>531</v>
      </c>
    </row>
    <row r="75">
      <c r="A75" s="27" t="inlineStr">
        <is>
          <t>E-1073</t>
        </is>
      </c>
      <c r="B75" s="27" t="inlineStr">
        <is>
          <t>E-1073</t>
        </is>
      </c>
      <c r="C75" s="27" t="inlineStr">
        <is>
          <t>Werk A</t>
        </is>
      </c>
      <c r="D75" s="27" t="inlineStr">
        <is>
          <t>Sicherheit</t>
        </is>
      </c>
      <c r="E75" s="28" t="n">
        <v>45749</v>
      </c>
      <c r="F75" s="28" t="n">
        <v>45869</v>
      </c>
      <c r="G75" s="27" t="inlineStr">
        <is>
          <t>Aktiv</t>
        </is>
      </c>
      <c r="H75" s="29" t="n">
        <v>1729</v>
      </c>
    </row>
    <row r="76">
      <c r="A76" s="27" t="inlineStr">
        <is>
          <t>E-1074</t>
        </is>
      </c>
      <c r="B76" s="27" t="inlineStr">
        <is>
          <t>E-1074</t>
        </is>
      </c>
      <c r="C76" s="27" t="inlineStr">
        <is>
          <t>Werk A</t>
        </is>
      </c>
      <c r="D76" s="27" t="inlineStr">
        <is>
          <t>Fahrzeug</t>
        </is>
      </c>
      <c r="E76" s="28" t="n">
        <v>45696</v>
      </c>
      <c r="F76" s="28" t="n">
        <v>46061</v>
      </c>
      <c r="G76" s="27" t="inlineStr">
        <is>
          <t>In Wartung</t>
        </is>
      </c>
      <c r="H76" s="29" t="n">
        <v>1271</v>
      </c>
    </row>
    <row r="77">
      <c r="A77" s="27" t="inlineStr">
        <is>
          <t>E-1075</t>
        </is>
      </c>
      <c r="B77" s="27" t="inlineStr">
        <is>
          <t>E-1075</t>
        </is>
      </c>
      <c r="C77" s="27" t="inlineStr">
        <is>
          <t>Filiale 1</t>
        </is>
      </c>
      <c r="D77" s="27" t="inlineStr">
        <is>
          <t>Produktion</t>
        </is>
      </c>
      <c r="E77" s="28" t="n">
        <v>45693</v>
      </c>
      <c r="F77" s="28" t="n">
        <v>46058</v>
      </c>
      <c r="G77" s="27" t="inlineStr">
        <is>
          <t>Aktiv</t>
        </is>
      </c>
      <c r="H77" s="29" t="n">
        <v>1047</v>
      </c>
    </row>
    <row r="78">
      <c r="A78" s="27" t="inlineStr">
        <is>
          <t>E-1076</t>
        </is>
      </c>
      <c r="B78" s="27" t="inlineStr">
        <is>
          <t>E-1076</t>
        </is>
      </c>
      <c r="C78" s="27" t="inlineStr">
        <is>
          <t>Lager</t>
        </is>
      </c>
      <c r="D78" s="27" t="inlineStr">
        <is>
          <t>Fahrzeug</t>
        </is>
      </c>
      <c r="E78" s="28" t="n">
        <v>45747</v>
      </c>
      <c r="F78" s="28" t="n">
        <v>45837</v>
      </c>
      <c r="G78" s="27" t="inlineStr">
        <is>
          <t>Außer Betrieb</t>
        </is>
      </c>
      <c r="H78" s="29" t="n">
        <v>2041</v>
      </c>
    </row>
    <row r="79">
      <c r="A79" s="27" t="inlineStr">
        <is>
          <t>E-1077</t>
        </is>
      </c>
      <c r="B79" s="27" t="inlineStr">
        <is>
          <t>E-1077</t>
        </is>
      </c>
      <c r="C79" s="27" t="inlineStr">
        <is>
          <t>Büro</t>
        </is>
      </c>
      <c r="D79" s="27" t="inlineStr">
        <is>
          <t>HLK</t>
        </is>
      </c>
      <c r="E79" s="28" t="n">
        <v>45642</v>
      </c>
      <c r="F79" s="28" t="n">
        <v>45732</v>
      </c>
      <c r="G79" s="27" t="inlineStr">
        <is>
          <t>Aktiv</t>
        </is>
      </c>
      <c r="H79" s="29" t="n">
        <v>4130</v>
      </c>
    </row>
    <row r="80">
      <c r="A80" s="27" t="inlineStr">
        <is>
          <t>E-1078</t>
        </is>
      </c>
      <c r="B80" s="27" t="inlineStr">
        <is>
          <t>E-1078</t>
        </is>
      </c>
      <c r="C80" s="27" t="inlineStr">
        <is>
          <t>Filiale 2</t>
        </is>
      </c>
      <c r="D80" s="27" t="inlineStr">
        <is>
          <t>Produktion</t>
        </is>
      </c>
      <c r="E80" s="28" t="n">
        <v>45753</v>
      </c>
      <c r="F80" s="28" t="n">
        <v>45843</v>
      </c>
      <c r="G80" s="27" t="inlineStr">
        <is>
          <t>Aktiv</t>
        </is>
      </c>
      <c r="H80" s="29" t="n">
        <v>2674</v>
      </c>
    </row>
    <row r="81">
      <c r="A81" s="27" t="inlineStr">
        <is>
          <t>E-1079</t>
        </is>
      </c>
      <c r="B81" s="27" t="inlineStr">
        <is>
          <t>E-1079</t>
        </is>
      </c>
      <c r="C81" s="27" t="inlineStr">
        <is>
          <t>Filiale 1</t>
        </is>
      </c>
      <c r="D81" s="27" t="inlineStr">
        <is>
          <t>HLK</t>
        </is>
      </c>
      <c r="E81" s="28" t="n">
        <v>45692</v>
      </c>
      <c r="F81" s="28" t="n">
        <v>46057</v>
      </c>
      <c r="G81" s="27" t="inlineStr">
        <is>
          <t>Ausfall</t>
        </is>
      </c>
      <c r="H81" s="29" t="n">
        <v>2981</v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7" customWidth="1" min="2" max="2"/>
    <col width="13" customWidth="1" min="3" max="3"/>
    <col width="2" customWidth="1" min="4" max="4"/>
    <col width="13" customWidth="1" min="5" max="5"/>
    <col width="7" customWidth="1" min="6" max="6"/>
    <col width="2" customWidth="1" min="7" max="7"/>
    <col width="15" customWidth="1" min="8" max="8"/>
    <col width="7" customWidth="1" min="9" max="9"/>
    <col width="2" customWidth="1" min="10" max="10"/>
    <col width="11" customWidth="1" min="11" max="11"/>
    <col width="13" customWidth="1" min="12" max="12"/>
  </cols>
  <sheetData>
    <row r="1">
      <c r="A1" s="24" t="inlineStr">
        <is>
          <t>TYP</t>
        </is>
      </c>
      <c r="B1" s="24" t="inlineStr">
        <is>
          <t>ANZAHL</t>
        </is>
      </c>
      <c r="C1" s="24" t="inlineStr">
        <is>
          <t>KOSTEN</t>
        </is>
      </c>
      <c r="E1" s="24" t="inlineStr">
        <is>
          <t>STANDORT</t>
        </is>
      </c>
      <c r="F1" s="24" t="inlineStr">
        <is>
          <t>ANZAHL</t>
        </is>
      </c>
      <c r="H1" s="24" t="inlineStr">
        <is>
          <t>STATUS</t>
        </is>
      </c>
      <c r="I1" s="24" t="inlineStr">
        <is>
          <t>ANZAHL</t>
        </is>
      </c>
      <c r="K1" s="24" t="inlineStr">
        <is>
          <t>GERÄT</t>
        </is>
      </c>
      <c r="L1" s="24" t="inlineStr">
        <is>
          <t>KOSTEN</t>
        </is>
      </c>
    </row>
    <row r="2">
      <c r="A2" s="30" t="inlineStr">
        <is>
          <t>Produktion</t>
        </is>
      </c>
      <c r="B2" s="31">
        <f>COUNTIFS('Daten'!$D$2:$D$5000,"Produktion")</f>
        <v/>
      </c>
      <c r="C2" s="32">
        <f>SUMIFS('Daten'!$H$2:$H$5000,'Daten'!$D$2:$D$5000,"Produktion")</f>
        <v/>
      </c>
      <c r="E2" s="30" t="inlineStr">
        <is>
          <t>Werk A</t>
        </is>
      </c>
      <c r="F2" s="31">
        <f>COUNTIFS('Daten'!$C$2:$C$5000,"Werk A")</f>
        <v/>
      </c>
      <c r="H2" s="30" t="inlineStr">
        <is>
          <t>Aktiv</t>
        </is>
      </c>
      <c r="I2" s="31">
        <f>COUNTIFS('Daten'!$G$2:$G$5000,"Aktiv")</f>
        <v/>
      </c>
      <c r="K2" s="33">
        <f>INDEX('Daten'!$B$2:$B$5000,MATCH(LARGE('Daten'!$H$2:$H$5000,1),'Daten'!$H$2:$H$5000,0))</f>
        <v/>
      </c>
      <c r="L2" s="32">
        <f>INDEX('Daten'!$H$2:$H$5000,MATCH(LARGE('Daten'!$H$2:$H$5000,1),'Daten'!$H$2:$H$5000,0))</f>
        <v/>
      </c>
    </row>
    <row r="3">
      <c r="A3" s="30" t="inlineStr">
        <is>
          <t>HLK</t>
        </is>
      </c>
      <c r="B3" s="31">
        <f>COUNTIFS('Daten'!$D$2:$D$5000,"HLK")</f>
        <v/>
      </c>
      <c r="C3" s="32">
        <f>SUMIFS('Daten'!$H$2:$H$5000,'Daten'!$D$2:$D$5000,"HLK")</f>
        <v/>
      </c>
      <c r="E3" s="30" t="inlineStr">
        <is>
          <t>Werk B</t>
        </is>
      </c>
      <c r="F3" s="31">
        <f>COUNTIFS('Daten'!$C$2:$C$5000,"Werk B")</f>
        <v/>
      </c>
      <c r="H3" s="30" t="inlineStr">
        <is>
          <t>In Wartung</t>
        </is>
      </c>
      <c r="I3" s="31">
        <f>COUNTIFS('Daten'!$G$2:$G$5000,"In Wartung")</f>
        <v/>
      </c>
      <c r="K3" s="33">
        <f>INDEX('Daten'!$B$2:$B$5000,MATCH(LARGE('Daten'!$H$2:$H$5000,2),'Daten'!$H$2:$H$5000,0))</f>
        <v/>
      </c>
      <c r="L3" s="32">
        <f>INDEX('Daten'!$H$2:$H$5000,MATCH(LARGE('Daten'!$H$2:$H$5000,2),'Daten'!$H$2:$H$5000,0))</f>
        <v/>
      </c>
    </row>
    <row r="4">
      <c r="A4" s="30" t="inlineStr">
        <is>
          <t>IT</t>
        </is>
      </c>
      <c r="B4" s="31">
        <f>COUNTIFS('Daten'!$D$2:$D$5000,"IT")</f>
        <v/>
      </c>
      <c r="C4" s="32">
        <f>SUMIFS('Daten'!$H$2:$H$5000,'Daten'!$D$2:$D$5000,"IT")</f>
        <v/>
      </c>
      <c r="E4" s="30" t="inlineStr">
        <is>
          <t>Büro</t>
        </is>
      </c>
      <c r="F4" s="31">
        <f>COUNTIFS('Daten'!$C$2:$C$5000,"Büro")</f>
        <v/>
      </c>
      <c r="H4" s="30" t="inlineStr">
        <is>
          <t>Ausfall</t>
        </is>
      </c>
      <c r="I4" s="31">
        <f>COUNTIFS('Daten'!$G$2:$G$5000,"Ausfall")</f>
        <v/>
      </c>
      <c r="K4" s="33">
        <f>INDEX('Daten'!$B$2:$B$5000,MATCH(LARGE('Daten'!$H$2:$H$5000,3),'Daten'!$H$2:$H$5000,0))</f>
        <v/>
      </c>
      <c r="L4" s="32">
        <f>INDEX('Daten'!$H$2:$H$5000,MATCH(LARGE('Daten'!$H$2:$H$5000,3),'Daten'!$H$2:$H$5000,0))</f>
        <v/>
      </c>
    </row>
    <row r="5">
      <c r="A5" s="30" t="inlineStr">
        <is>
          <t>Fahrzeug</t>
        </is>
      </c>
      <c r="B5" s="31">
        <f>COUNTIFS('Daten'!$D$2:$D$5000,"Fahrzeug")</f>
        <v/>
      </c>
      <c r="C5" s="32">
        <f>SUMIFS('Daten'!$H$2:$H$5000,'Daten'!$D$2:$D$5000,"Fahrzeug")</f>
        <v/>
      </c>
      <c r="E5" s="30" t="inlineStr">
        <is>
          <t>Lager</t>
        </is>
      </c>
      <c r="F5" s="31">
        <f>COUNTIFS('Daten'!$C$2:$C$5000,"Lager")</f>
        <v/>
      </c>
      <c r="H5" s="30" t="inlineStr">
        <is>
          <t>Außer Betrieb</t>
        </is>
      </c>
      <c r="I5" s="31">
        <f>COUNTIFS('Daten'!$G$2:$G$5000,"Außer Betrieb")</f>
        <v/>
      </c>
      <c r="K5" s="33">
        <f>INDEX('Daten'!$B$2:$B$5000,MATCH(LARGE('Daten'!$H$2:$H$5000,4),'Daten'!$H$2:$H$5000,0))</f>
        <v/>
      </c>
      <c r="L5" s="32">
        <f>INDEX('Daten'!$H$2:$H$5000,MATCH(LARGE('Daten'!$H$2:$H$5000,4),'Daten'!$H$2:$H$5000,0))</f>
        <v/>
      </c>
    </row>
    <row r="6">
      <c r="A6" s="30" t="inlineStr">
        <is>
          <t>Sicherheit</t>
        </is>
      </c>
      <c r="B6" s="31">
        <f>COUNTIFS('Daten'!$D$2:$D$5000,"Sicherheit")</f>
        <v/>
      </c>
      <c r="C6" s="32">
        <f>SUMIFS('Daten'!$H$2:$H$5000,'Daten'!$D$2:$D$5000,"Sicherheit")</f>
        <v/>
      </c>
      <c r="E6" s="30" t="inlineStr">
        <is>
          <t>Filiale 1</t>
        </is>
      </c>
      <c r="F6" s="31">
        <f>COUNTIFS('Daten'!$C$2:$C$5000,"Filiale 1")</f>
        <v/>
      </c>
      <c r="K6" s="33">
        <f>INDEX('Daten'!$B$2:$B$5000,MATCH(LARGE('Daten'!$H$2:$H$5000,5),'Daten'!$H$2:$H$5000,0))</f>
        <v/>
      </c>
      <c r="L6" s="32">
        <f>INDEX('Daten'!$H$2:$H$5000,MATCH(LARGE('Daten'!$H$2:$H$5000,5),'Daten'!$H$2:$H$5000,0))</f>
        <v/>
      </c>
    </row>
    <row r="7">
      <c r="A7" s="30" t="inlineStr">
        <is>
          <t>Sonstiges</t>
        </is>
      </c>
      <c r="B7" s="31">
        <f>COUNTIFS('Daten'!$D$2:$D$5000,"Sonstiges")</f>
        <v/>
      </c>
      <c r="C7" s="32">
        <f>SUMIFS('Daten'!$H$2:$H$5000,'Daten'!$D$2:$D$5000,"Sonstiges")</f>
        <v/>
      </c>
      <c r="E7" s="30" t="inlineStr">
        <is>
          <t>Filiale 2</t>
        </is>
      </c>
      <c r="F7" s="31">
        <f>COUNTIFS('Daten'!$C$2:$C$5000,"Filiale 2")</f>
        <v/>
      </c>
      <c r="K7" s="33">
        <f>INDEX('Daten'!$B$2:$B$5000,MATCH(LARGE('Daten'!$H$2:$H$5000,6),'Daten'!$H$2:$H$5000,0))</f>
        <v/>
      </c>
      <c r="L7" s="32">
        <f>INDEX('Daten'!$H$2:$H$5000,MATCH(LARGE('Daten'!$H$2:$H$5000,6),'Daten'!$H$2:$H$5000,0))</f>
        <v/>
      </c>
    </row>
    <row r="8">
      <c r="K8" s="33">
        <f>INDEX('Daten'!$B$2:$B$5000,MATCH(LARGE('Daten'!$H$2:$H$5000,7),'Daten'!$H$2:$H$5000,0))</f>
        <v/>
      </c>
      <c r="L8" s="32">
        <f>INDEX('Daten'!$H$2:$H$5000,MATCH(LARGE('Daten'!$H$2:$H$5000,7),'Daten'!$H$2:$H$5000,0))</f>
        <v/>
      </c>
    </row>
    <row r="9">
      <c r="K9" s="33">
        <f>INDEX('Daten'!$B$2:$B$5000,MATCH(LARGE('Daten'!$H$2:$H$5000,8),'Daten'!$H$2:$H$5000,0))</f>
        <v/>
      </c>
      <c r="L9" s="32">
        <f>INDEX('Daten'!$H$2:$H$5000,MATCH(LARGE('Daten'!$H$2:$H$5000,8),'Daten'!$H$2:$H$5000,0))</f>
        <v/>
      </c>
    </row>
    <row r="10">
      <c r="K10" s="33">
        <f>INDEX('Daten'!$B$2:$B$5000,MATCH(LARGE('Daten'!$H$2:$H$5000,9),'Daten'!$H$2:$H$5000,0))</f>
        <v/>
      </c>
      <c r="L10" s="32">
        <f>INDEX('Daten'!$H$2:$H$5000,MATCH(LARGE('Daten'!$H$2:$H$5000,9),'Daten'!$H$2:$H$5000,0))</f>
        <v/>
      </c>
    </row>
    <row r="11">
      <c r="K11" s="33">
        <f>INDEX('Daten'!$B$2:$B$5000,MATCH(LARGE('Daten'!$H$2:$H$5000,10),'Daten'!$H$2:$H$5000,0))</f>
        <v/>
      </c>
      <c r="L11" s="32">
        <f>INDEX('Daten'!$H$2:$H$5000,MATCH(LARGE('Daten'!$H$2:$H$5000,10),'Daten'!$H$2:$H$5000,0))</f>
        <v/>
      </c>
    </row>
    <row r="16">
      <c r="A16" s="34" t="inlineStr">
        <is>
          <t>KPI-BERECHNUNGEN</t>
        </is>
      </c>
      <c r="B16" s="35" t="n"/>
    </row>
    <row r="17">
      <c r="A17" s="36" t="inlineStr">
        <is>
          <t>Geräte gesamt</t>
        </is>
      </c>
      <c r="B17" s="37">
        <f>COUNTA('Daten'!$A$2:$A$5000)</f>
        <v/>
      </c>
    </row>
    <row r="18">
      <c r="A18" s="36" t="inlineStr">
        <is>
          <t>Aktiv</t>
        </is>
      </c>
      <c r="B18" s="37">
        <f>COUNTIFS('Daten'!$G$2:$G$5000,"Aktiv")</f>
        <v/>
      </c>
    </row>
    <row r="19">
      <c r="A19" s="36" t="inlineStr">
        <is>
          <t>In Wartung</t>
        </is>
      </c>
      <c r="B19" s="37">
        <f>COUNTIFS('Daten'!$G$2:$G$5000,"In Wartung")</f>
        <v/>
      </c>
    </row>
    <row r="20">
      <c r="A20" s="36" t="inlineStr">
        <is>
          <t>Ausfall</t>
        </is>
      </c>
      <c r="B20" s="37">
        <f>COUNTIFS('Daten'!$G$2:$G$5000,"Ausfall")</f>
        <v/>
      </c>
    </row>
    <row r="21">
      <c r="A21" s="36" t="inlineStr">
        <is>
          <t>Außer Betrieb</t>
        </is>
      </c>
      <c r="B21" s="37">
        <f>COUNTIFS('Daten'!$G$2:$G$5000,"Außer Betrieb")</f>
        <v/>
      </c>
    </row>
    <row r="22">
      <c r="A22" s="36" t="inlineStr">
        <is>
          <t>Aktiv-Quote</t>
        </is>
      </c>
      <c r="B22" s="38">
        <f>IFERROR($B$18/$B$17,0)</f>
        <v/>
      </c>
    </row>
    <row r="23">
      <c r="A23" s="36" t="inlineStr">
        <is>
          <t>Überfällig</t>
        </is>
      </c>
      <c r="B23" s="37">
        <f>COUNTIFS('Daten'!$F$2:$F$5000,"&lt;"&amp;'Daten'!$K$1)</f>
        <v/>
      </c>
    </row>
    <row r="24">
      <c r="A24" s="36" t="inlineStr">
        <is>
          <t>Kosten gesamt</t>
        </is>
      </c>
      <c r="B24" s="39">
        <f>SUM('Daten'!$H$2:$H$5000)</f>
        <v/>
      </c>
    </row>
    <row r="25">
      <c r="A25" s="36" t="inlineStr">
        <is>
          <t>Ø Kosten</t>
        </is>
      </c>
      <c r="B25" s="39">
        <f>AVERAGE('Daten'!$H$2:$H$5000)</f>
        <v/>
      </c>
    </row>
    <row r="26">
      <c r="A26" s="36" t="inlineStr">
        <is>
          <t>Teuerstes Gerät</t>
        </is>
      </c>
      <c r="B26" s="40">
        <f>INDEX('Daten'!$B$2:$B$5000,MATCH(MAX('Daten'!$H$2:$H$5000),'Daten'!$H$2:$H$5000,0))</f>
        <v/>
      </c>
    </row>
  </sheetData>
  <conditionalFormatting sqref="B2:B7">
    <cfRule type="dataBar" priority="1">
      <dataBar>
        <cfvo type="min"/>
        <cfvo type="max"/>
        <color rgb="002563EB"/>
      </dataBar>
    </cfRule>
  </conditionalFormatting>
  <conditionalFormatting sqref="F2:F7">
    <cfRule type="dataBar" priority="2">
      <dataBar>
        <cfvo type="min"/>
        <cfvo type="max"/>
        <color rgb="004F46E5"/>
      </dataBar>
    </cfRule>
  </conditionalFormatting>
  <conditionalFormatting sqref="I2:I5">
    <cfRule type="dataBar" priority="3">
      <dataBar>
        <cfvo type="min"/>
        <cfvo type="max"/>
        <color rgb="00D97706"/>
      </dataBar>
    </cfRule>
  </conditionalFormatting>
  <conditionalFormatting sqref="L2:L11">
    <cfRule type="dataBar" priority="4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